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My Drive\Student Success Act\Longitudinal Growth Targets\By District\20200122\"/>
    </mc:Choice>
  </mc:AlternateContent>
  <bookViews>
    <workbookView xWindow="0" yWindow="0" windowWidth="28800" windowHeight="12300" activeTab="5"/>
  </bookViews>
  <sheets>
    <sheet name="Attendance2" sheetId="10" r:id="rId1"/>
    <sheet name="3rd Grade ELA2" sheetId="11" r:id="rId2"/>
    <sheet name="9th Grade On Track 2" sheetId="12" r:id="rId3"/>
    <sheet name="4 Yr Grad 2" sheetId="13" r:id="rId4"/>
    <sheet name="5 Yr Comp 2" sheetId="14" r:id="rId5"/>
    <sheet name="ODE Submission" sheetId="15" r:id="rId6"/>
    <sheet name="Growth" sheetId="9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5" l="1"/>
  <c r="D19" i="15"/>
  <c r="E19" i="15"/>
  <c r="F19" i="15"/>
  <c r="G19" i="15"/>
  <c r="C16" i="15"/>
  <c r="D16" i="15"/>
  <c r="E16" i="15"/>
  <c r="F16" i="15"/>
  <c r="G16" i="15"/>
  <c r="C15" i="15"/>
  <c r="D15" i="15"/>
  <c r="E15" i="15"/>
  <c r="F15" i="15"/>
  <c r="G15" i="15"/>
  <c r="C46" i="15"/>
  <c r="D46" i="15"/>
  <c r="E46" i="15"/>
  <c r="F46" i="15"/>
  <c r="G46" i="15"/>
  <c r="C43" i="15"/>
  <c r="D43" i="15"/>
  <c r="E43" i="15"/>
  <c r="F43" i="15"/>
  <c r="G43" i="15"/>
  <c r="C42" i="15"/>
  <c r="D42" i="15"/>
  <c r="E42" i="15"/>
  <c r="F42" i="15"/>
  <c r="G42" i="15"/>
  <c r="B46" i="15"/>
  <c r="B43" i="15"/>
  <c r="B42" i="15"/>
  <c r="A46" i="15" l="1"/>
  <c r="A28" i="15"/>
  <c r="A19" i="15"/>
  <c r="A10" i="15"/>
  <c r="G7" i="15"/>
  <c r="F7" i="15"/>
  <c r="E7" i="15"/>
  <c r="D7" i="15"/>
  <c r="C7" i="15"/>
  <c r="G6" i="15"/>
  <c r="F6" i="15"/>
  <c r="E6" i="15"/>
  <c r="D6" i="15"/>
  <c r="C6" i="15"/>
  <c r="G10" i="15"/>
  <c r="F10" i="15"/>
  <c r="E10" i="15"/>
  <c r="D10" i="15"/>
  <c r="C10" i="15"/>
  <c r="G25" i="15"/>
  <c r="F25" i="15"/>
  <c r="E25" i="15"/>
  <c r="D25" i="15"/>
  <c r="C25" i="15"/>
  <c r="G24" i="15"/>
  <c r="F24" i="15"/>
  <c r="E24" i="15"/>
  <c r="D24" i="15"/>
  <c r="C24" i="15"/>
  <c r="G28" i="15"/>
  <c r="F28" i="15"/>
  <c r="E28" i="15"/>
  <c r="D28" i="15"/>
  <c r="C28" i="15"/>
  <c r="G34" i="15"/>
  <c r="F34" i="15"/>
  <c r="E34" i="15"/>
  <c r="D34" i="15"/>
  <c r="C34" i="15"/>
  <c r="G33" i="15"/>
  <c r="F33" i="15"/>
  <c r="E33" i="15"/>
  <c r="D33" i="15"/>
  <c r="C33" i="15"/>
  <c r="G37" i="15"/>
  <c r="F37" i="15"/>
  <c r="E37" i="15"/>
  <c r="D37" i="15"/>
  <c r="C37" i="15"/>
  <c r="A37" i="15"/>
  <c r="I40" i="10" l="1"/>
  <c r="J40" i="10"/>
  <c r="L41" i="10" s="1"/>
  <c r="K40" i="10"/>
  <c r="L40" i="10"/>
  <c r="I40" i="12"/>
  <c r="J40" i="12"/>
  <c r="L41" i="12" s="1"/>
  <c r="K40" i="12"/>
  <c r="L40" i="12"/>
  <c r="I40" i="13"/>
  <c r="J40" i="13"/>
  <c r="L41" i="13" s="1"/>
  <c r="K40" i="13"/>
  <c r="L40" i="13"/>
  <c r="I40" i="14"/>
  <c r="J40" i="14"/>
  <c r="L41" i="14" s="1"/>
  <c r="K40" i="14"/>
  <c r="L40" i="14"/>
  <c r="I40" i="11"/>
  <c r="J40" i="11"/>
  <c r="L41" i="11" s="1"/>
  <c r="K40" i="11"/>
  <c r="L40" i="11"/>
  <c r="H40" i="10"/>
  <c r="H40" i="12"/>
  <c r="H40" i="13"/>
  <c r="H40" i="14"/>
  <c r="H40" i="11"/>
  <c r="I37" i="10"/>
  <c r="J37" i="10"/>
  <c r="K37" i="10"/>
  <c r="L37" i="10"/>
  <c r="I37" i="12"/>
  <c r="J37" i="12"/>
  <c r="K37" i="12"/>
  <c r="L37" i="12"/>
  <c r="I37" i="13"/>
  <c r="J37" i="13"/>
  <c r="K37" i="13"/>
  <c r="L37" i="13"/>
  <c r="I37" i="14"/>
  <c r="J37" i="14"/>
  <c r="K37" i="14"/>
  <c r="L37" i="14"/>
  <c r="I37" i="11"/>
  <c r="J37" i="11"/>
  <c r="K37" i="11"/>
  <c r="L37" i="11"/>
  <c r="H37" i="10"/>
  <c r="H37" i="12"/>
  <c r="H37" i="13"/>
  <c r="H37" i="14"/>
  <c r="H37" i="11"/>
  <c r="L59" i="14" l="1"/>
  <c r="M59" i="14" s="1"/>
  <c r="N59" i="14" s="1"/>
  <c r="O59" i="14" s="1"/>
  <c r="P59" i="14" s="1"/>
  <c r="Q59" i="14" s="1"/>
  <c r="L58" i="14"/>
  <c r="M58" i="14" s="1"/>
  <c r="N58" i="14" s="1"/>
  <c r="O58" i="14" s="1"/>
  <c r="P58" i="14" s="1"/>
  <c r="Q58" i="14" s="1"/>
  <c r="L57" i="14"/>
  <c r="M57" i="14" s="1"/>
  <c r="N57" i="14" s="1"/>
  <c r="O57" i="14" s="1"/>
  <c r="P57" i="14" s="1"/>
  <c r="Q57" i="14" s="1"/>
  <c r="L56" i="14"/>
  <c r="M56" i="14" s="1"/>
  <c r="N56" i="14" s="1"/>
  <c r="O56" i="14" s="1"/>
  <c r="P56" i="14" s="1"/>
  <c r="Q56" i="14" s="1"/>
  <c r="L55" i="14"/>
  <c r="M55" i="14" s="1"/>
  <c r="N55" i="14" s="1"/>
  <c r="O55" i="14" s="1"/>
  <c r="P55" i="14" s="1"/>
  <c r="Q55" i="14" s="1"/>
  <c r="L54" i="14"/>
  <c r="M54" i="14" s="1"/>
  <c r="N54" i="14" s="1"/>
  <c r="O54" i="14" s="1"/>
  <c r="P54" i="14" s="1"/>
  <c r="Q54" i="14" s="1"/>
  <c r="Q53" i="14"/>
  <c r="P53" i="14"/>
  <c r="O53" i="14"/>
  <c r="N53" i="14"/>
  <c r="M53" i="14"/>
  <c r="Q52" i="14"/>
  <c r="P52" i="14"/>
  <c r="O52" i="14"/>
  <c r="N52" i="14"/>
  <c r="M52" i="14"/>
  <c r="Q51" i="14"/>
  <c r="P51" i="14"/>
  <c r="O51" i="14"/>
  <c r="N51" i="14"/>
  <c r="M51" i="14"/>
  <c r="L50" i="14"/>
  <c r="L49" i="14"/>
  <c r="L48" i="14"/>
  <c r="L47" i="14"/>
  <c r="L46" i="14"/>
  <c r="L45" i="14"/>
  <c r="L44" i="14"/>
  <c r="L43" i="14"/>
  <c r="L38" i="14"/>
  <c r="L39" i="14" s="1"/>
  <c r="M39" i="14" s="1"/>
  <c r="N39" i="14" s="1"/>
  <c r="O39" i="14" s="1"/>
  <c r="P39" i="14" s="1"/>
  <c r="Q39" i="14" s="1"/>
  <c r="L59" i="13"/>
  <c r="M59" i="13" s="1"/>
  <c r="N59" i="13" s="1"/>
  <c r="O59" i="13" s="1"/>
  <c r="P59" i="13" s="1"/>
  <c r="Q59" i="13" s="1"/>
  <c r="L58" i="13"/>
  <c r="M58" i="13" s="1"/>
  <c r="N58" i="13" s="1"/>
  <c r="O58" i="13" s="1"/>
  <c r="P58" i="13" s="1"/>
  <c r="Q58" i="13" s="1"/>
  <c r="L57" i="13"/>
  <c r="M57" i="13" s="1"/>
  <c r="N57" i="13" s="1"/>
  <c r="O57" i="13" s="1"/>
  <c r="P57" i="13" s="1"/>
  <c r="Q57" i="13" s="1"/>
  <c r="L56" i="13"/>
  <c r="M56" i="13" s="1"/>
  <c r="N56" i="13" s="1"/>
  <c r="O56" i="13" s="1"/>
  <c r="P56" i="13" s="1"/>
  <c r="Q56" i="13" s="1"/>
  <c r="L55" i="13"/>
  <c r="M55" i="13" s="1"/>
  <c r="N55" i="13" s="1"/>
  <c r="O55" i="13" s="1"/>
  <c r="P55" i="13" s="1"/>
  <c r="Q55" i="13" s="1"/>
  <c r="L54" i="13"/>
  <c r="M54" i="13" s="1"/>
  <c r="N54" i="13" s="1"/>
  <c r="O54" i="13" s="1"/>
  <c r="P54" i="13" s="1"/>
  <c r="Q54" i="13" s="1"/>
  <c r="Q53" i="13"/>
  <c r="P53" i="13"/>
  <c r="O53" i="13"/>
  <c r="N53" i="13"/>
  <c r="M53" i="13"/>
  <c r="Q52" i="13"/>
  <c r="P52" i="13"/>
  <c r="O52" i="13"/>
  <c r="N52" i="13"/>
  <c r="M52" i="13"/>
  <c r="Q51" i="13"/>
  <c r="P51" i="13"/>
  <c r="O51" i="13"/>
  <c r="N51" i="13"/>
  <c r="M51" i="13"/>
  <c r="L50" i="13"/>
  <c r="L49" i="13"/>
  <c r="L48" i="13"/>
  <c r="L47" i="13"/>
  <c r="L46" i="13"/>
  <c r="L45" i="13"/>
  <c r="L44" i="13"/>
  <c r="L43" i="13"/>
  <c r="L38" i="13"/>
  <c r="L39" i="13" s="1"/>
  <c r="M39" i="13" s="1"/>
  <c r="N39" i="13" s="1"/>
  <c r="O39" i="13" s="1"/>
  <c r="P39" i="13" s="1"/>
  <c r="Q39" i="13" s="1"/>
  <c r="L59" i="12"/>
  <c r="M59" i="12" s="1"/>
  <c r="N59" i="12" s="1"/>
  <c r="O59" i="12" s="1"/>
  <c r="P59" i="12" s="1"/>
  <c r="Q59" i="12" s="1"/>
  <c r="L58" i="12"/>
  <c r="M58" i="12" s="1"/>
  <c r="N58" i="12" s="1"/>
  <c r="O58" i="12" s="1"/>
  <c r="P58" i="12" s="1"/>
  <c r="Q58" i="12" s="1"/>
  <c r="L57" i="12"/>
  <c r="M57" i="12" s="1"/>
  <c r="N57" i="12" s="1"/>
  <c r="O57" i="12" s="1"/>
  <c r="P57" i="12" s="1"/>
  <c r="Q57" i="12" s="1"/>
  <c r="L56" i="12"/>
  <c r="M56" i="12" s="1"/>
  <c r="N56" i="12" s="1"/>
  <c r="O56" i="12" s="1"/>
  <c r="P56" i="12" s="1"/>
  <c r="Q56" i="12" s="1"/>
  <c r="L55" i="12"/>
  <c r="M55" i="12" s="1"/>
  <c r="N55" i="12" s="1"/>
  <c r="O55" i="12" s="1"/>
  <c r="P55" i="12" s="1"/>
  <c r="Q55" i="12" s="1"/>
  <c r="L54" i="12"/>
  <c r="M54" i="12" s="1"/>
  <c r="N54" i="12" s="1"/>
  <c r="O54" i="12" s="1"/>
  <c r="P54" i="12" s="1"/>
  <c r="Q54" i="12" s="1"/>
  <c r="Q53" i="12"/>
  <c r="P53" i="12"/>
  <c r="O53" i="12"/>
  <c r="N53" i="12"/>
  <c r="M53" i="12"/>
  <c r="Q52" i="12"/>
  <c r="P52" i="12"/>
  <c r="O52" i="12"/>
  <c r="N52" i="12"/>
  <c r="M52" i="12"/>
  <c r="Q51" i="12"/>
  <c r="P51" i="12"/>
  <c r="O51" i="12"/>
  <c r="N51" i="12"/>
  <c r="M51" i="12"/>
  <c r="L50" i="12"/>
  <c r="L49" i="12"/>
  <c r="L48" i="12"/>
  <c r="L47" i="12"/>
  <c r="L46" i="12"/>
  <c r="L45" i="12"/>
  <c r="L44" i="12"/>
  <c r="L43" i="12"/>
  <c r="L38" i="12"/>
  <c r="L59" i="11"/>
  <c r="M59" i="11" s="1"/>
  <c r="N59" i="11" s="1"/>
  <c r="O59" i="11" s="1"/>
  <c r="P59" i="11" s="1"/>
  <c r="Q59" i="11" s="1"/>
  <c r="L58" i="11"/>
  <c r="M58" i="11" s="1"/>
  <c r="N58" i="11" s="1"/>
  <c r="O58" i="11" s="1"/>
  <c r="P58" i="11" s="1"/>
  <c r="Q58" i="11" s="1"/>
  <c r="L57" i="11"/>
  <c r="M57" i="11" s="1"/>
  <c r="N57" i="11" s="1"/>
  <c r="O57" i="11" s="1"/>
  <c r="P57" i="11" s="1"/>
  <c r="Q57" i="11" s="1"/>
  <c r="L56" i="11"/>
  <c r="M56" i="11" s="1"/>
  <c r="N56" i="11" s="1"/>
  <c r="O56" i="11" s="1"/>
  <c r="P56" i="11" s="1"/>
  <c r="Q56" i="11" s="1"/>
  <c r="L55" i="11"/>
  <c r="M55" i="11" s="1"/>
  <c r="N55" i="11" s="1"/>
  <c r="O55" i="11" s="1"/>
  <c r="P55" i="11" s="1"/>
  <c r="Q55" i="11" s="1"/>
  <c r="L54" i="11"/>
  <c r="M54" i="11" s="1"/>
  <c r="N54" i="11" s="1"/>
  <c r="O54" i="11" s="1"/>
  <c r="P54" i="11" s="1"/>
  <c r="Q54" i="11" s="1"/>
  <c r="Q53" i="11"/>
  <c r="P53" i="11"/>
  <c r="O53" i="11"/>
  <c r="N53" i="11"/>
  <c r="M53" i="11"/>
  <c r="Q52" i="11"/>
  <c r="P52" i="11"/>
  <c r="O52" i="11"/>
  <c r="N52" i="11"/>
  <c r="M52" i="11"/>
  <c r="Q51" i="11"/>
  <c r="P51" i="11"/>
  <c r="O51" i="11"/>
  <c r="N51" i="11"/>
  <c r="M51" i="11"/>
  <c r="L50" i="11"/>
  <c r="L49" i="11"/>
  <c r="L48" i="11"/>
  <c r="L47" i="11"/>
  <c r="L46" i="11"/>
  <c r="L45" i="11"/>
  <c r="L44" i="11"/>
  <c r="L43" i="11"/>
  <c r="L64" i="11"/>
  <c r="B28" i="15" s="1"/>
  <c r="L38" i="11"/>
  <c r="M38" i="11" s="1"/>
  <c r="N38" i="11" s="1"/>
  <c r="O38" i="11" s="1"/>
  <c r="P38" i="11" s="1"/>
  <c r="L50" i="10"/>
  <c r="L49" i="10"/>
  <c r="L48" i="10"/>
  <c r="L47" i="10"/>
  <c r="L46" i="10"/>
  <c r="L45" i="10"/>
  <c r="L44" i="10"/>
  <c r="L43" i="10"/>
  <c r="N58" i="10"/>
  <c r="O58" i="10" s="1"/>
  <c r="P58" i="10" s="1"/>
  <c r="Q58" i="10" s="1"/>
  <c r="M55" i="10"/>
  <c r="N55" i="10" s="1"/>
  <c r="O55" i="10" s="1"/>
  <c r="P55" i="10" s="1"/>
  <c r="Q55" i="10" s="1"/>
  <c r="M56" i="10"/>
  <c r="N56" i="10" s="1"/>
  <c r="O56" i="10" s="1"/>
  <c r="P56" i="10" s="1"/>
  <c r="Q56" i="10" s="1"/>
  <c r="M57" i="10"/>
  <c r="N57" i="10" s="1"/>
  <c r="O57" i="10" s="1"/>
  <c r="P57" i="10" s="1"/>
  <c r="Q57" i="10" s="1"/>
  <c r="M58" i="10"/>
  <c r="M59" i="10"/>
  <c r="N59" i="10" s="1"/>
  <c r="O59" i="10" s="1"/>
  <c r="P59" i="10" s="1"/>
  <c r="Q59" i="10" s="1"/>
  <c r="M54" i="10"/>
  <c r="N54" i="10" s="1"/>
  <c r="O54" i="10" s="1"/>
  <c r="P54" i="10" s="1"/>
  <c r="Q54" i="10" s="1"/>
  <c r="C61" i="10"/>
  <c r="L59" i="10"/>
  <c r="L58" i="10"/>
  <c r="L57" i="10"/>
  <c r="L56" i="10"/>
  <c r="L55" i="10"/>
  <c r="L54" i="10"/>
  <c r="Q53" i="10"/>
  <c r="P53" i="10"/>
  <c r="O53" i="10"/>
  <c r="N53" i="10"/>
  <c r="M53" i="10"/>
  <c r="Q52" i="10"/>
  <c r="P52" i="10"/>
  <c r="O52" i="10"/>
  <c r="N52" i="10"/>
  <c r="M52" i="10"/>
  <c r="Q51" i="10"/>
  <c r="P51" i="10"/>
  <c r="O51" i="10"/>
  <c r="N51" i="10"/>
  <c r="M51" i="10"/>
  <c r="L64" i="10"/>
  <c r="L38" i="10"/>
  <c r="M38" i="10" l="1"/>
  <c r="N38" i="10" s="1"/>
  <c r="O38" i="10" s="1"/>
  <c r="P38" i="10" s="1"/>
  <c r="L63" i="10"/>
  <c r="L52" i="10" s="1"/>
  <c r="L62" i="10"/>
  <c r="L51" i="10" s="1"/>
  <c r="L62" i="11"/>
  <c r="L51" i="11" s="1"/>
  <c r="L63" i="11"/>
  <c r="L42" i="14"/>
  <c r="M42" i="14" s="1"/>
  <c r="N42" i="14" s="1"/>
  <c r="O42" i="14" s="1"/>
  <c r="P42" i="14" s="1"/>
  <c r="Q42" i="14" s="1"/>
  <c r="Q41" i="14"/>
  <c r="M41" i="14"/>
  <c r="N41" i="14" s="1"/>
  <c r="O41" i="14" s="1"/>
  <c r="P41" i="14" s="1"/>
  <c r="L64" i="14"/>
  <c r="M38" i="14"/>
  <c r="N38" i="14" s="1"/>
  <c r="O38" i="14" s="1"/>
  <c r="P38" i="14" s="1"/>
  <c r="L62" i="14"/>
  <c r="L63" i="14"/>
  <c r="Q38" i="14"/>
  <c r="M41" i="13"/>
  <c r="N41" i="13" s="1"/>
  <c r="O41" i="13" s="1"/>
  <c r="P41" i="13" s="1"/>
  <c r="L64" i="13"/>
  <c r="L42" i="13"/>
  <c r="M42" i="13" s="1"/>
  <c r="N42" i="13" s="1"/>
  <c r="O42" i="13" s="1"/>
  <c r="P42" i="13" s="1"/>
  <c r="Q42" i="13" s="1"/>
  <c r="Q41" i="13"/>
  <c r="L63" i="13"/>
  <c r="Q38" i="13"/>
  <c r="M38" i="13"/>
  <c r="N38" i="13" s="1"/>
  <c r="O38" i="13" s="1"/>
  <c r="P38" i="13" s="1"/>
  <c r="L62" i="13"/>
  <c r="L63" i="12"/>
  <c r="L62" i="12"/>
  <c r="L39" i="12"/>
  <c r="M39" i="12" s="1"/>
  <c r="N39" i="12" s="1"/>
  <c r="O39" i="12" s="1"/>
  <c r="P39" i="12" s="1"/>
  <c r="Q39" i="12" s="1"/>
  <c r="Q38" i="12"/>
  <c r="M38" i="12"/>
  <c r="N38" i="12" s="1"/>
  <c r="O38" i="12" s="1"/>
  <c r="P38" i="12" s="1"/>
  <c r="L42" i="12"/>
  <c r="M42" i="12" s="1"/>
  <c r="N42" i="12" s="1"/>
  <c r="O42" i="12" s="1"/>
  <c r="P42" i="12" s="1"/>
  <c r="Q42" i="12" s="1"/>
  <c r="Q41" i="12"/>
  <c r="M41" i="12"/>
  <c r="N41" i="12" s="1"/>
  <c r="O41" i="12" s="1"/>
  <c r="P41" i="12" s="1"/>
  <c r="L64" i="12"/>
  <c r="L42" i="11"/>
  <c r="M42" i="11" s="1"/>
  <c r="N42" i="11" s="1"/>
  <c r="O42" i="11" s="1"/>
  <c r="P42" i="11" s="1"/>
  <c r="Q42" i="11" s="1"/>
  <c r="Q41" i="11"/>
  <c r="M41" i="11"/>
  <c r="N41" i="11" s="1"/>
  <c r="O41" i="11" s="1"/>
  <c r="P41" i="11" s="1"/>
  <c r="L53" i="11"/>
  <c r="Q38" i="11"/>
  <c r="L39" i="11"/>
  <c r="M39" i="11" s="1"/>
  <c r="N39" i="11" s="1"/>
  <c r="O39" i="11" s="1"/>
  <c r="P39" i="11" s="1"/>
  <c r="Q39" i="11" s="1"/>
  <c r="L42" i="10"/>
  <c r="M42" i="10" s="1"/>
  <c r="N42" i="10" s="1"/>
  <c r="O42" i="10" s="1"/>
  <c r="P42" i="10" s="1"/>
  <c r="Q42" i="10" s="1"/>
  <c r="Q41" i="10"/>
  <c r="M41" i="10"/>
  <c r="N41" i="10" s="1"/>
  <c r="O41" i="10" s="1"/>
  <c r="P41" i="10" s="1"/>
  <c r="L53" i="10"/>
  <c r="Q38" i="10"/>
  <c r="L39" i="10"/>
  <c r="M39" i="10" s="1"/>
  <c r="N39" i="10" s="1"/>
  <c r="O39" i="10" s="1"/>
  <c r="P39" i="10" s="1"/>
  <c r="Q39" i="10" s="1"/>
  <c r="L51" i="14" l="1"/>
  <c r="B16" i="15"/>
  <c r="L53" i="14"/>
  <c r="B19" i="15"/>
  <c r="L52" i="14"/>
  <c r="B15" i="15"/>
  <c r="L51" i="13"/>
  <c r="B7" i="15"/>
  <c r="L52" i="13"/>
  <c r="B6" i="15"/>
  <c r="L53" i="13"/>
  <c r="B10" i="15"/>
  <c r="L51" i="12"/>
  <c r="B34" i="15"/>
  <c r="L52" i="12"/>
  <c r="B33" i="15"/>
  <c r="L53" i="12"/>
  <c r="B37" i="15"/>
  <c r="L52" i="11"/>
  <c r="B25" i="15"/>
  <c r="B24" i="15"/>
</calcChain>
</file>

<file path=xl/sharedStrings.xml><?xml version="1.0" encoding="utf-8"?>
<sst xmlns="http://schemas.openxmlformats.org/spreadsheetml/2006/main" count="391" uniqueCount="63">
  <si>
    <t>Student Group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</si>
  <si>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</si>
  <si>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</si>
  <si>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</si>
  <si>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</si>
  <si>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</si>
  <si>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</si>
  <si>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</si>
  <si>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</si>
  <si>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</si>
  <si>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All Students</t>
  </si>
  <si>
    <t>Combined Disadvantaged</t>
  </si>
  <si>
    <t>American Indian/Alaska Native</t>
  </si>
  <si>
    <t>Black/African American</t>
  </si>
  <si>
    <t>Hispanic/Latino</t>
  </si>
  <si>
    <t>Native Hawaiian/Pacific Islander</t>
  </si>
  <si>
    <t>Economically Disadvantaged</t>
  </si>
  <si>
    <t>English Learners</t>
  </si>
  <si>
    <t>Homeless</t>
  </si>
  <si>
    <t>Students with Disabilities</t>
  </si>
  <si>
    <t>2023-24</t>
  </si>
  <si>
    <t>Baseline Targets</t>
  </si>
  <si>
    <t>Stretch Targets</t>
  </si>
  <si>
    <t>Gap Closing Targets</t>
  </si>
  <si>
    <t>Regular Attenders</t>
  </si>
  <si>
    <t>3rd Grade ELA</t>
  </si>
  <si>
    <t>9th Grade On Track</t>
  </si>
  <si>
    <t>4 Year Graduation</t>
  </si>
  <si>
    <t>5 Year Completion</t>
  </si>
  <si>
    <t>Growth</t>
  </si>
  <si>
    <t>10th</t>
  </si>
  <si>
    <t>25th</t>
  </si>
  <si>
    <t>50th</t>
  </si>
  <si>
    <t>75th</t>
  </si>
  <si>
    <t>90th</t>
  </si>
  <si>
    <t>Growth Achieved by Top 10% of Districts</t>
  </si>
  <si>
    <t>Top 10%</t>
  </si>
  <si>
    <t>Top 25%</t>
  </si>
  <si>
    <t>Top 50%</t>
  </si>
  <si>
    <t>Bottom 25%</t>
  </si>
  <si>
    <t>Bottom 10%</t>
  </si>
  <si>
    <t>District Percentiles</t>
  </si>
  <si>
    <t>Starting + Top Growth</t>
  </si>
  <si>
    <t>Starting
Point</t>
  </si>
  <si>
    <t>Starting Point (3 Year Avg)</t>
  </si>
  <si>
    <t>Brian Bain - bbain@nwresd.org</t>
  </si>
  <si>
    <t>Bottom 50%</t>
  </si>
  <si>
    <t>Starting Point</t>
  </si>
  <si>
    <t>2024-25</t>
  </si>
  <si>
    <t>Five Year Targets</t>
  </si>
  <si>
    <t>Four-Year Graduation Rate</t>
  </si>
  <si>
    <t>District-Wide</t>
  </si>
  <si>
    <t>Year 1
2020-21</t>
  </si>
  <si>
    <t>Year 2
2021-22</t>
  </si>
  <si>
    <t>Year 3
2022-23</t>
  </si>
  <si>
    <t>Year 4
2023-24</t>
  </si>
  <si>
    <t>Year 5
2024-25</t>
  </si>
  <si>
    <t>Reach Target</t>
  </si>
  <si>
    <t>Baseline Target</t>
  </si>
  <si>
    <t>Focal Student Groups</t>
  </si>
  <si>
    <t>Five-Year Completion</t>
  </si>
  <si>
    <t>9th Grade On-Track</t>
  </si>
  <si>
    <t>Regular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</si>
</sst>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3" fillId="0" borderId="0" xfId="0" applyFont="1" applyAlignment="1">
      <alignment horizontal="right" indent="3"/>
    </xf>
    <xf numFmtId="164" fontId="0" fillId="0" borderId="5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30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3" borderId="36" xfId="0" applyNumberFormat="1" applyFill="1" applyBorder="1" applyAlignment="1">
      <alignment horizontal="center" vertical="center"/>
    </xf>
    <xf numFmtId="0" fontId="0" fillId="0" borderId="35" xfId="0" applyBorder="1"/>
    <xf numFmtId="164" fontId="0" fillId="0" borderId="6" xfId="0" applyNumberForma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6" xfId="0" applyFont="1" applyBorder="1"/>
    <xf numFmtId="0" fontId="5" fillId="0" borderId="16" xfId="0" applyFont="1" applyBorder="1" applyAlignment="1">
      <alignment wrapText="1"/>
    </xf>
    <xf numFmtId="164" fontId="5" fillId="0" borderId="16" xfId="0" applyNumberFormat="1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Regular Attenders Longitudinal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17"/>
          <c:tx>
            <c:strRef>
              <c:f>Attendance2!$B$54</c:f>
              <c:strCache>
                <c:ptCount val="1"/>
                <c:pt idx="0">
                  <c:v>Bottom 10%</c:v>
                </c:pt>
              </c:strCache>
            </c:strRef>
          </c:tx>
          <c:spPr>
            <a:solidFill>
              <a:srgbClr val="ED7D3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Attendance2!$H$54:$Q$54</c:f>
              <c:numCache>
                <c:formatCode>General</c:formatCode>
                <c:ptCount val="10"/>
                <c:pt idx="4">
                  <c:v>73.3</c:v>
                </c:pt>
                <c:pt idx="5">
                  <c:v>73.3</c:v>
                </c:pt>
                <c:pt idx="6">
                  <c:v>73.3</c:v>
                </c:pt>
                <c:pt idx="7">
                  <c:v>73.3</c:v>
                </c:pt>
                <c:pt idx="8">
                  <c:v>73.3</c:v>
                </c:pt>
                <c:pt idx="9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25-4FE4-8D85-6D67EF855CDC}"/>
            </c:ext>
          </c:extLst>
        </c:ser>
        <c:ser>
          <c:idx val="18"/>
          <c:order val="18"/>
          <c:tx>
            <c:strRef>
              <c:f>Attendance2!$B$55</c:f>
              <c:strCache>
                <c:ptCount val="1"/>
                <c:pt idx="0">
                  <c:v>Bottom 25%</c:v>
                </c:pt>
              </c:strCache>
            </c:strRef>
          </c:tx>
          <c:spPr>
            <a:solidFill>
              <a:srgbClr val="ED7D31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Attendance2!$H$55:$Q$55</c:f>
              <c:numCache>
                <c:formatCode>General</c:formatCode>
                <c:ptCount val="10"/>
                <c:pt idx="4">
                  <c:v>3.6000000000000085</c:v>
                </c:pt>
                <c:pt idx="5">
                  <c:v>3.6000000000000085</c:v>
                </c:pt>
                <c:pt idx="6">
                  <c:v>3.6000000000000085</c:v>
                </c:pt>
                <c:pt idx="7">
                  <c:v>3.6000000000000085</c:v>
                </c:pt>
                <c:pt idx="8">
                  <c:v>3.6000000000000085</c:v>
                </c:pt>
                <c:pt idx="9">
                  <c:v>3.6000000000000085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25-4FE4-8D85-6D67EF855CDC}"/>
            </c:ext>
          </c:extLst>
        </c:ser>
        <c:ser>
          <c:idx val="19"/>
          <c:order val="19"/>
          <c:tx>
            <c:strRef>
              <c:f>Attendance2!$B$56</c:f>
              <c:strCache>
                <c:ptCount val="1"/>
                <c:pt idx="0">
                  <c:v>Bottom 50%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Attendance2!$H$56:$Q$56</c:f>
              <c:numCache>
                <c:formatCode>General</c:formatCode>
                <c:ptCount val="10"/>
                <c:pt idx="4">
                  <c:v>3.6999999999999886</c:v>
                </c:pt>
                <c:pt idx="5">
                  <c:v>3.6999999999999886</c:v>
                </c:pt>
                <c:pt idx="6">
                  <c:v>3.6999999999999886</c:v>
                </c:pt>
                <c:pt idx="7">
                  <c:v>3.6999999999999886</c:v>
                </c:pt>
                <c:pt idx="8">
                  <c:v>3.6999999999999886</c:v>
                </c:pt>
                <c:pt idx="9">
                  <c:v>3.6999999999999886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25-4FE4-8D85-6D67EF855CDC}"/>
            </c:ext>
          </c:extLst>
        </c:ser>
        <c:ser>
          <c:idx val="20"/>
          <c:order val="20"/>
          <c:tx>
            <c:strRef>
              <c:f>Attendance2!$B$57</c:f>
              <c:strCache>
                <c:ptCount val="1"/>
                <c:pt idx="0">
                  <c:v>Top 50%</c:v>
                </c:pt>
              </c:strCache>
            </c:strRef>
          </c:tx>
          <c:spPr>
            <a:solidFill>
              <a:srgbClr val="70AD47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Attendance2!$H$57:$Q$57</c:f>
              <c:numCache>
                <c:formatCode>General</c:formatCode>
                <c:ptCount val="10"/>
                <c:pt idx="4">
                  <c:v>2.9000000000000057</c:v>
                </c:pt>
                <c:pt idx="5">
                  <c:v>2.9000000000000057</c:v>
                </c:pt>
                <c:pt idx="6">
                  <c:v>2.9000000000000057</c:v>
                </c:pt>
                <c:pt idx="7">
                  <c:v>2.9000000000000057</c:v>
                </c:pt>
                <c:pt idx="8">
                  <c:v>2.9000000000000057</c:v>
                </c:pt>
                <c:pt idx="9">
                  <c:v>2.9000000000000057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325-4FE4-8D85-6D67EF855CDC}"/>
            </c:ext>
          </c:extLst>
        </c:ser>
        <c:ser>
          <c:idx val="21"/>
          <c:order val="21"/>
          <c:tx>
            <c:strRef>
              <c:f>Attendance2!$B$58</c:f>
              <c:strCache>
                <c:ptCount val="1"/>
                <c:pt idx="0">
                  <c:v>Top 25%</c:v>
                </c:pt>
              </c:strCache>
            </c:strRef>
          </c:tx>
          <c:spPr>
            <a:solidFill>
              <a:srgbClr val="70AD47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Attendance2!$H$58:$Q$58</c:f>
              <c:numCache>
                <c:formatCode>General</c:formatCode>
                <c:ptCount val="10"/>
                <c:pt idx="4">
                  <c:v>2.2999999999999972</c:v>
                </c:pt>
                <c:pt idx="5">
                  <c:v>2.2999999999999972</c:v>
                </c:pt>
                <c:pt idx="6">
                  <c:v>2.2999999999999972</c:v>
                </c:pt>
                <c:pt idx="7">
                  <c:v>2.2999999999999972</c:v>
                </c:pt>
                <c:pt idx="8">
                  <c:v>2.2999999999999972</c:v>
                </c:pt>
                <c:pt idx="9">
                  <c:v>2.2999999999999972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325-4FE4-8D85-6D67EF855CDC}"/>
            </c:ext>
          </c:extLst>
        </c:ser>
        <c:ser>
          <c:idx val="22"/>
          <c:order val="22"/>
          <c:tx>
            <c:strRef>
              <c:f>Attendance2!$B$59</c:f>
              <c:strCache>
                <c:ptCount val="1"/>
                <c:pt idx="0">
                  <c:v>Top 10%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325-4FE4-8D85-6D67EF855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325-4FE4-8D85-6D67EF855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325-4FE4-8D85-6D67EF855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325-4FE4-8D85-6D67EF855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325-4FE4-8D85-6D67EF855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Attendance2!$H$59:$Q$59</c:f>
              <c:numCache>
                <c:formatCode>General</c:formatCode>
                <c:ptCount val="10"/>
                <c:pt idx="4">
                  <c:v>14.200000000000003</c:v>
                </c:pt>
                <c:pt idx="5">
                  <c:v>14.200000000000003</c:v>
                </c:pt>
                <c:pt idx="6">
                  <c:v>14.200000000000003</c:v>
                </c:pt>
                <c:pt idx="7">
                  <c:v>14.200000000000003</c:v>
                </c:pt>
                <c:pt idx="8">
                  <c:v>14.200000000000003</c:v>
                </c:pt>
                <c:pt idx="9">
                  <c:v>14.200000000000003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325-4FE4-8D85-6D67EF85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5880128"/>
        <c:axId val="1355880456"/>
      </c:barChart>
      <c:lineChart>
        <c:grouping val="standard"/>
        <c:varyColors val="0"/>
        <c:ser>
          <c:idx val="0"/>
          <c:order val="0"/>
          <c:tx>
            <c:strRef>
              <c:f>Attendance2!$B$37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Attendance2!$H$37:$Q$37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1325-4FE4-8D85-6D67EF855CDC}"/>
            </c:ext>
          </c:extLst>
        </c:ser>
        <c:ser>
          <c:idx val="1"/>
          <c:order val="1"/>
          <c:tx>
            <c:strRef>
              <c:f>Attendance2!$B$38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Attendance2!$H$38:$Q$38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325-4FE4-8D85-6D67EF855CDC}"/>
            </c:ext>
          </c:extLst>
        </c:ser>
        <c:ser>
          <c:idx val="2"/>
          <c:order val="2"/>
          <c:tx>
            <c:strRef>
              <c:f>Attendance2!$B$39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Attendance2!$H$39:$Q$39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1325-4FE4-8D85-6D67EF855CDC}"/>
            </c:ext>
          </c:extLst>
        </c:ser>
        <c:ser>
          <c:idx val="3"/>
          <c:order val="3"/>
          <c:tx>
            <c:strRef>
              <c:f>Attendance2!$B$40</c:f>
              <c:strCache>
                <c:ptCount val="1"/>
                <c:pt idx="0">
                  <c:v>Combined Disadvantaged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Attendance2!$H$40:$Q$40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1325-4FE4-8D85-6D67EF855CDC}"/>
            </c:ext>
          </c:extLst>
        </c:ser>
        <c:ser>
          <c:idx val="4"/>
          <c:order val="4"/>
          <c:tx>
            <c:strRef>
              <c:f>Attendance2!$B$41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Attendance2!$H$41:$Q$41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1325-4FE4-8D85-6D67EF855CDC}"/>
            </c:ext>
          </c:extLst>
        </c:ser>
        <c:ser>
          <c:idx val="5"/>
          <c:order val="5"/>
          <c:tx>
            <c:strRef>
              <c:f>Attendance2!$B$42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Attendance2!$H$42:$Q$42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1325-4FE4-8D85-6D67EF855CDC}"/>
            </c:ext>
          </c:extLst>
        </c:ser>
        <c:ser>
          <c:idx val="6"/>
          <c:order val="6"/>
          <c:tx>
            <c:strRef>
              <c:f>Attendance2!$B$43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Attendance2!$H$43:$Q$43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1325-4FE4-8D85-6D67EF855CDC}"/>
            </c:ext>
          </c:extLst>
        </c:ser>
        <c:ser>
          <c:idx val="7"/>
          <c:order val="7"/>
          <c:tx>
            <c:strRef>
              <c:f>Attendance2!$B$44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Attendance2!$H$44:$Q$44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1325-4FE4-8D85-6D67EF855CDC}"/>
            </c:ext>
          </c:extLst>
        </c:ser>
        <c:ser>
          <c:idx val="8"/>
          <c:order val="8"/>
          <c:tx>
            <c:strRef>
              <c:f>Attendance2!$B$45</c:f>
              <c:strCache>
                <c:ptCount val="1"/>
                <c:pt idx="0">
                  <c:v>Hispanic/Latino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Attendance2!$H$45:$Q$45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1325-4FE4-8D85-6D67EF855CDC}"/>
            </c:ext>
          </c:extLst>
        </c:ser>
        <c:ser>
          <c:idx val="9"/>
          <c:order val="9"/>
          <c:tx>
            <c:strRef>
              <c:f>Attendance2!$B$46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Attendance2!$H$46:$Q$46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1325-4FE4-8D85-6D67EF855CDC}"/>
            </c:ext>
          </c:extLst>
        </c:ser>
        <c:ser>
          <c:idx val="10"/>
          <c:order val="10"/>
          <c:tx>
            <c:strRef>
              <c:f>Attendance2!$B$47</c:f>
              <c:strCache>
                <c:ptCount val="1"/>
                <c:pt idx="0">
                  <c:v>Economically Disadvantaged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Attendance2!$H$47:$Q$47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1325-4FE4-8D85-6D67EF855CDC}"/>
            </c:ext>
          </c:extLst>
        </c:ser>
        <c:ser>
          <c:idx val="11"/>
          <c:order val="11"/>
          <c:tx>
            <c:strRef>
              <c:f>Attendance2!$B$48</c:f>
              <c:strCache>
                <c:ptCount val="1"/>
                <c:pt idx="0">
                  <c:v>English Learners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Attendance2!$H$48:$Q$48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1325-4FE4-8D85-6D67EF855CDC}"/>
            </c:ext>
          </c:extLst>
        </c:ser>
        <c:ser>
          <c:idx val="12"/>
          <c:order val="12"/>
          <c:tx>
            <c:strRef>
              <c:f>Attendance2!$B$49</c:f>
              <c:strCache>
                <c:ptCount val="1"/>
                <c:pt idx="0">
                  <c:v>Homeless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Attendance2!$H$49:$Q$49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1325-4FE4-8D85-6D67EF855CDC}"/>
            </c:ext>
          </c:extLst>
        </c:ser>
        <c:ser>
          <c:idx val="13"/>
          <c:order val="13"/>
          <c:tx>
            <c:strRef>
              <c:f>Attendance2!$B$50</c:f>
              <c:strCache>
                <c:ptCount val="1"/>
                <c:pt idx="0">
                  <c:v>Students with Disabilities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Attendance2!$H$50:$Q$50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1325-4FE4-8D85-6D67EF855CDC}"/>
            </c:ext>
          </c:extLst>
        </c:ser>
        <c:ser>
          <c:idx val="14"/>
          <c:order val="14"/>
          <c:tx>
            <c:strRef>
              <c:f>Attendance2!$B$51</c:f>
              <c:strCache>
                <c:ptCount val="1"/>
                <c:pt idx="0">
                  <c:v>Baseline Targets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Attendance2!$H$51:$Q$51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1325-4FE4-8D85-6D67EF855CDC}"/>
            </c:ext>
          </c:extLst>
        </c:ser>
        <c:ser>
          <c:idx val="15"/>
          <c:order val="15"/>
          <c:tx>
            <c:strRef>
              <c:f>Attendance2!$B$52</c:f>
              <c:strCache>
                <c:ptCount val="1"/>
                <c:pt idx="0">
                  <c:v>Stretch Targets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Attendance2!$H$52:$Q$52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1325-4FE4-8D85-6D67EF855CDC}"/>
            </c:ext>
          </c:extLst>
        </c:ser>
        <c:ser>
          <c:idx val="16"/>
          <c:order val="16"/>
          <c:tx>
            <c:strRef>
              <c:f>Attendance2!$B$53</c:f>
              <c:strCache>
                <c:ptCount val="1"/>
                <c:pt idx="0">
                  <c:v>Gap Closing Targets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Attendance2!$H$36:$Q$36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Attendance2!$H$53:$Q$53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1325-4FE4-8D85-6D67EF85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880128"/>
        <c:axId val="1355880456"/>
      </c:lineChart>
      <c:catAx>
        <c:axId val="13558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456"/>
        <c:crosses val="autoZero"/>
        <c:auto val="1"/>
        <c:lblAlgn val="ctr"/>
        <c:lblOffset val="100"/>
        <c:noMultiLvlLbl val="0"/>
      </c:catAx>
      <c:valAx>
        <c:axId val="13558804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Students Attending 90% of School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1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3rd Grade ELA Longitudinal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17"/>
          <c:tx>
            <c:strRef>
              <c:f>'3rd Grade ELA2'!$B$54</c:f>
              <c:strCache>
                <c:ptCount val="1"/>
                <c:pt idx="0">
                  <c:v>Bottom 10%</c:v>
                </c:pt>
              </c:strCache>
            </c:strRef>
          </c:tx>
          <c:spPr>
            <a:solidFill>
              <a:srgbClr val="ED7D3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ELA2'!$H$54:$Q$54</c:f>
              <c:numCache>
                <c:formatCode>General</c:formatCode>
                <c:ptCount val="10"/>
                <c:pt idx="4">
                  <c:v>28.4</c:v>
                </c:pt>
                <c:pt idx="5">
                  <c:v>28.4</c:v>
                </c:pt>
                <c:pt idx="6">
                  <c:v>28.4</c:v>
                </c:pt>
                <c:pt idx="7">
                  <c:v>28.4</c:v>
                </c:pt>
                <c:pt idx="8">
                  <c:v>28.4</c:v>
                </c:pt>
                <c:pt idx="9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8C-47A6-A741-9859D67F9334}"/>
            </c:ext>
          </c:extLst>
        </c:ser>
        <c:ser>
          <c:idx val="18"/>
          <c:order val="18"/>
          <c:tx>
            <c:strRef>
              <c:f>'3rd Grade ELA2'!$B$55</c:f>
              <c:strCache>
                <c:ptCount val="1"/>
                <c:pt idx="0">
                  <c:v>Bottom 25%</c:v>
                </c:pt>
              </c:strCache>
            </c:strRef>
          </c:tx>
          <c:spPr>
            <a:solidFill>
              <a:srgbClr val="ED7D31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ELA2'!$H$55:$Q$55</c:f>
              <c:numCache>
                <c:formatCode>General</c:formatCode>
                <c:ptCount val="10"/>
                <c:pt idx="4">
                  <c:v>7.2000000000000028</c:v>
                </c:pt>
                <c:pt idx="5">
                  <c:v>7.2000000000000028</c:v>
                </c:pt>
                <c:pt idx="6">
                  <c:v>7.2000000000000028</c:v>
                </c:pt>
                <c:pt idx="7">
                  <c:v>7.2000000000000028</c:v>
                </c:pt>
                <c:pt idx="8">
                  <c:v>7.2000000000000028</c:v>
                </c:pt>
                <c:pt idx="9">
                  <c:v>7.2000000000000028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8C-47A6-A741-9859D67F9334}"/>
            </c:ext>
          </c:extLst>
        </c:ser>
        <c:ser>
          <c:idx val="19"/>
          <c:order val="19"/>
          <c:tx>
            <c:strRef>
              <c:f>'3rd Grade ELA2'!$B$56</c:f>
              <c:strCache>
                <c:ptCount val="1"/>
                <c:pt idx="0">
                  <c:v>Bottom 50%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ELA2'!$H$56:$Q$56</c:f>
              <c:numCache>
                <c:formatCode>General</c:formatCode>
                <c:ptCount val="10"/>
                <c:pt idx="4">
                  <c:v>8.1999999999999957</c:v>
                </c:pt>
                <c:pt idx="5">
                  <c:v>8.1999999999999957</c:v>
                </c:pt>
                <c:pt idx="6">
                  <c:v>8.1999999999999957</c:v>
                </c:pt>
                <c:pt idx="7">
                  <c:v>8.1999999999999957</c:v>
                </c:pt>
                <c:pt idx="8">
                  <c:v>8.1999999999999957</c:v>
                </c:pt>
                <c:pt idx="9">
                  <c:v>8.1999999999999957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C8C-47A6-A741-9859D67F9334}"/>
            </c:ext>
          </c:extLst>
        </c:ser>
        <c:ser>
          <c:idx val="20"/>
          <c:order val="20"/>
          <c:tx>
            <c:strRef>
              <c:f>'3rd Grade ELA2'!$B$57</c:f>
              <c:strCache>
                <c:ptCount val="1"/>
                <c:pt idx="0">
                  <c:v>Top 50%</c:v>
                </c:pt>
              </c:strCache>
            </c:strRef>
          </c:tx>
          <c:spPr>
            <a:solidFill>
              <a:srgbClr val="70AD47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ELA2'!$H$57:$Q$57</c:f>
              <c:numCache>
                <c:formatCode>General</c:formatCode>
                <c:ptCount val="10"/>
                <c:pt idx="4">
                  <c:v>6.9000000000000057</c:v>
                </c:pt>
                <c:pt idx="5">
                  <c:v>6.9000000000000057</c:v>
                </c:pt>
                <c:pt idx="6">
                  <c:v>6.9000000000000057</c:v>
                </c:pt>
                <c:pt idx="7">
                  <c:v>6.9000000000000057</c:v>
                </c:pt>
                <c:pt idx="8">
                  <c:v>6.9000000000000057</c:v>
                </c:pt>
                <c:pt idx="9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C8C-47A6-A741-9859D67F9334}"/>
            </c:ext>
          </c:extLst>
        </c:ser>
        <c:ser>
          <c:idx val="21"/>
          <c:order val="21"/>
          <c:tx>
            <c:strRef>
              <c:f>'3rd Grade ELA2'!$B$58</c:f>
              <c:strCache>
                <c:ptCount val="1"/>
                <c:pt idx="0">
                  <c:v>Top 25%</c:v>
                </c:pt>
              </c:strCache>
            </c:strRef>
          </c:tx>
          <c:spPr>
            <a:solidFill>
              <a:srgbClr val="70AD47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ELA2'!$H$58:$Q$58</c:f>
              <c:numCache>
                <c:formatCode>General</c:formatCode>
                <c:ptCount val="10"/>
                <c:pt idx="4">
                  <c:v>9.2999999999999972</c:v>
                </c:pt>
                <c:pt idx="5">
                  <c:v>9.2999999999999972</c:v>
                </c:pt>
                <c:pt idx="6">
                  <c:v>9.2999999999999972</c:v>
                </c:pt>
                <c:pt idx="7">
                  <c:v>9.2999999999999972</c:v>
                </c:pt>
                <c:pt idx="8">
                  <c:v>9.2999999999999972</c:v>
                </c:pt>
                <c:pt idx="9">
                  <c:v>9.2999999999999972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C8C-47A6-A741-9859D67F9334}"/>
            </c:ext>
          </c:extLst>
        </c:ser>
        <c:ser>
          <c:idx val="22"/>
          <c:order val="22"/>
          <c:tx>
            <c:strRef>
              <c:f>'3rd Grade ELA2'!$B$59</c:f>
              <c:strCache>
                <c:ptCount val="1"/>
                <c:pt idx="0">
                  <c:v>Top 10%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8C-47A6-A741-9859D67F9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C8C-47A6-A741-9859D67F93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8C-47A6-A741-9859D67F93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8C-47A6-A741-9859D67F93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C8C-47A6-A741-9859D67F9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ELA2'!$H$59:$Q$59</c:f>
              <c:numCache>
                <c:formatCode>General</c:formatCode>
                <c:ptCount val="10"/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C8C-47A6-A741-9859D67F9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5880128"/>
        <c:axId val="1355880456"/>
      </c:barChart>
      <c:lineChart>
        <c:grouping val="standard"/>
        <c:varyColors val="0"/>
        <c:ser>
          <c:idx val="0"/>
          <c:order val="0"/>
          <c:tx>
            <c:strRef>
              <c:f>'3rd Grade ELA2'!$B$37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ELA2'!$H$37:$Q$37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FC8C-47A6-A741-9859D67F9334}"/>
            </c:ext>
          </c:extLst>
        </c:ser>
        <c:ser>
          <c:idx val="1"/>
          <c:order val="1"/>
          <c:tx>
            <c:strRef>
              <c:f>'3rd Grade ELA2'!$B$38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ELA2'!$H$38:$Q$38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FC8C-47A6-A741-9859D67F9334}"/>
            </c:ext>
          </c:extLst>
        </c:ser>
        <c:ser>
          <c:idx val="2"/>
          <c:order val="2"/>
          <c:tx>
            <c:strRef>
              <c:f>'3rd Grade ELA2'!$B$39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ELA2'!$H$39:$Q$39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FC8C-47A6-A741-9859D67F9334}"/>
            </c:ext>
          </c:extLst>
        </c:ser>
        <c:ser>
          <c:idx val="3"/>
          <c:order val="3"/>
          <c:tx>
            <c:strRef>
              <c:f>'3rd Grade ELA2'!$B$40</c:f>
              <c:strCache>
                <c:ptCount val="1"/>
                <c:pt idx="0">
                  <c:v>Combined Disadvantaged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ELA2'!$H$40:$Q$40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FC8C-47A6-A741-9859D67F9334}"/>
            </c:ext>
          </c:extLst>
        </c:ser>
        <c:ser>
          <c:idx val="4"/>
          <c:order val="4"/>
          <c:tx>
            <c:strRef>
              <c:f>'3rd Grade ELA2'!$B$41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ELA2'!$H$41:$Q$41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FC8C-47A6-A741-9859D67F9334}"/>
            </c:ext>
          </c:extLst>
        </c:ser>
        <c:ser>
          <c:idx val="5"/>
          <c:order val="5"/>
          <c:tx>
            <c:strRef>
              <c:f>'3rd Grade ELA2'!$B$42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ELA2'!$H$42:$Q$42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FC8C-47A6-A741-9859D67F9334}"/>
            </c:ext>
          </c:extLst>
        </c:ser>
        <c:ser>
          <c:idx val="6"/>
          <c:order val="6"/>
          <c:tx>
            <c:strRef>
              <c:f>'3rd Grade ELA2'!$B$43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ELA2'!$H$43:$Q$43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FC8C-47A6-A741-9859D67F9334}"/>
            </c:ext>
          </c:extLst>
        </c:ser>
        <c:ser>
          <c:idx val="7"/>
          <c:order val="7"/>
          <c:tx>
            <c:strRef>
              <c:f>'3rd Grade ELA2'!$B$44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ELA2'!$H$44:$Q$44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FC8C-47A6-A741-9859D67F9334}"/>
            </c:ext>
          </c:extLst>
        </c:ser>
        <c:ser>
          <c:idx val="8"/>
          <c:order val="8"/>
          <c:tx>
            <c:strRef>
              <c:f>'3rd Grade ELA2'!$B$45</c:f>
              <c:strCache>
                <c:ptCount val="1"/>
                <c:pt idx="0">
                  <c:v>Hispanic/Latino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ELA2'!$H$45:$Q$45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FC8C-47A6-A741-9859D67F9334}"/>
            </c:ext>
          </c:extLst>
        </c:ser>
        <c:ser>
          <c:idx val="9"/>
          <c:order val="9"/>
          <c:tx>
            <c:strRef>
              <c:f>'3rd Grade ELA2'!$B$46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ELA2'!$H$46:$Q$46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FC8C-47A6-A741-9859D67F9334}"/>
            </c:ext>
          </c:extLst>
        </c:ser>
        <c:ser>
          <c:idx val="10"/>
          <c:order val="10"/>
          <c:tx>
            <c:strRef>
              <c:f>'3rd Grade ELA2'!$B$47</c:f>
              <c:strCache>
                <c:ptCount val="1"/>
                <c:pt idx="0">
                  <c:v>Economically Disadvantaged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ELA2'!$H$47:$Q$47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FC8C-47A6-A741-9859D67F9334}"/>
            </c:ext>
          </c:extLst>
        </c:ser>
        <c:ser>
          <c:idx val="11"/>
          <c:order val="11"/>
          <c:tx>
            <c:strRef>
              <c:f>'3rd Grade ELA2'!$B$48</c:f>
              <c:strCache>
                <c:ptCount val="1"/>
                <c:pt idx="0">
                  <c:v>English Learners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ELA2'!$H$48:$Q$48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FC8C-47A6-A741-9859D67F9334}"/>
            </c:ext>
          </c:extLst>
        </c:ser>
        <c:ser>
          <c:idx val="12"/>
          <c:order val="12"/>
          <c:tx>
            <c:strRef>
              <c:f>'3rd Grade ELA2'!$B$49</c:f>
              <c:strCache>
                <c:ptCount val="1"/>
                <c:pt idx="0">
                  <c:v>Homeless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ELA2'!$H$49:$Q$49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FC8C-47A6-A741-9859D67F9334}"/>
            </c:ext>
          </c:extLst>
        </c:ser>
        <c:ser>
          <c:idx val="13"/>
          <c:order val="13"/>
          <c:tx>
            <c:strRef>
              <c:f>'3rd Grade ELA2'!$B$50</c:f>
              <c:strCache>
                <c:ptCount val="1"/>
                <c:pt idx="0">
                  <c:v>Students with Disabilities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ELA2'!$H$50:$Q$50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C8C-47A6-A741-9859D67F9334}"/>
            </c:ext>
          </c:extLst>
        </c:ser>
        <c:ser>
          <c:idx val="14"/>
          <c:order val="14"/>
          <c:tx>
            <c:strRef>
              <c:f>'3rd Grade ELA2'!$B$51</c:f>
              <c:strCache>
                <c:ptCount val="1"/>
                <c:pt idx="0">
                  <c:v>Baseline Targets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ELA2'!$H$51:$Q$51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FC8C-47A6-A741-9859D67F9334}"/>
            </c:ext>
          </c:extLst>
        </c:ser>
        <c:ser>
          <c:idx val="15"/>
          <c:order val="15"/>
          <c:tx>
            <c:strRef>
              <c:f>'3rd Grade ELA2'!$B$52</c:f>
              <c:strCache>
                <c:ptCount val="1"/>
                <c:pt idx="0">
                  <c:v>Stretch Targets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ELA2'!$H$52:$Q$52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C8C-47A6-A741-9859D67F9334}"/>
            </c:ext>
          </c:extLst>
        </c:ser>
        <c:ser>
          <c:idx val="16"/>
          <c:order val="16"/>
          <c:tx>
            <c:strRef>
              <c:f>'3rd Grade ELA2'!$B$53</c:f>
              <c:strCache>
                <c:ptCount val="1"/>
                <c:pt idx="0">
                  <c:v>Gap Closing Targets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'3rd Grade ELA2'!$H$36:$Q$36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'3rd Grade ELA2'!$H$53:$Q$53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FC8C-47A6-A741-9859D67F9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880128"/>
        <c:axId val="1355880456"/>
      </c:lineChart>
      <c:catAx>
        <c:axId val="13558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456"/>
        <c:crosses val="autoZero"/>
        <c:auto val="1"/>
        <c:lblAlgn val="ctr"/>
        <c:lblOffset val="100"/>
        <c:noMultiLvlLbl val="0"/>
      </c:catAx>
      <c:valAx>
        <c:axId val="13558804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Students Scoring 3 or 4 on State Assessment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1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9th Grade On Track Longitudinal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17"/>
          <c:tx>
            <c:strRef>
              <c:f>'9th Grade On Track 2'!$B$54</c:f>
              <c:strCache>
                <c:ptCount val="1"/>
                <c:pt idx="0">
                  <c:v>Bottom 10%</c:v>
                </c:pt>
              </c:strCache>
            </c:strRef>
          </c:tx>
          <c:spPr>
            <a:solidFill>
              <a:srgbClr val="ED7D3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2'!$H$54:$Q$54</c:f>
              <c:numCache>
                <c:formatCode>General</c:formatCode>
                <c:ptCount val="10"/>
                <c:pt idx="4">
                  <c:v>73.099999999999994</c:v>
                </c:pt>
                <c:pt idx="5">
                  <c:v>73.099999999999994</c:v>
                </c:pt>
                <c:pt idx="6">
                  <c:v>73.099999999999994</c:v>
                </c:pt>
                <c:pt idx="7">
                  <c:v>73.099999999999994</c:v>
                </c:pt>
                <c:pt idx="8">
                  <c:v>73.099999999999994</c:v>
                </c:pt>
                <c:pt idx="9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E8-4B96-8510-8F2E3951800D}"/>
            </c:ext>
          </c:extLst>
        </c:ser>
        <c:ser>
          <c:idx val="18"/>
          <c:order val="18"/>
          <c:tx>
            <c:strRef>
              <c:f>'9th Grade On Track 2'!$B$55</c:f>
              <c:strCache>
                <c:ptCount val="1"/>
                <c:pt idx="0">
                  <c:v>Bottom 25%</c:v>
                </c:pt>
              </c:strCache>
            </c:strRef>
          </c:tx>
          <c:spPr>
            <a:solidFill>
              <a:srgbClr val="ED7D31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2'!$H$55:$Q$55</c:f>
              <c:numCache>
                <c:formatCode>General</c:formatCode>
                <c:ptCount val="10"/>
                <c:pt idx="4">
                  <c:v>4.7000000000000028</c:v>
                </c:pt>
                <c:pt idx="5">
                  <c:v>4.7000000000000028</c:v>
                </c:pt>
                <c:pt idx="6">
                  <c:v>4.7000000000000028</c:v>
                </c:pt>
                <c:pt idx="7">
                  <c:v>4.7000000000000028</c:v>
                </c:pt>
                <c:pt idx="8">
                  <c:v>4.7000000000000028</c:v>
                </c:pt>
                <c:pt idx="9">
                  <c:v>4.7000000000000028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E8-4B96-8510-8F2E3951800D}"/>
            </c:ext>
          </c:extLst>
        </c:ser>
        <c:ser>
          <c:idx val="19"/>
          <c:order val="19"/>
          <c:tx>
            <c:strRef>
              <c:f>'9th Grade On Track 2'!$B$56</c:f>
              <c:strCache>
                <c:ptCount val="1"/>
                <c:pt idx="0">
                  <c:v>Bottom 50%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2'!$H$56:$Q$56</c:f>
              <c:numCache>
                <c:formatCode>General</c:formatCode>
                <c:ptCount val="10"/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E8-4B96-8510-8F2E3951800D}"/>
            </c:ext>
          </c:extLst>
        </c:ser>
        <c:ser>
          <c:idx val="20"/>
          <c:order val="20"/>
          <c:tx>
            <c:strRef>
              <c:f>'9th Grade On Track 2'!$B$57</c:f>
              <c:strCache>
                <c:ptCount val="1"/>
                <c:pt idx="0">
                  <c:v>Top 50%</c:v>
                </c:pt>
              </c:strCache>
            </c:strRef>
          </c:tx>
          <c:spPr>
            <a:solidFill>
              <a:srgbClr val="70AD47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2'!$H$57:$Q$57</c:f>
              <c:numCache>
                <c:formatCode>General</c:formatCode>
                <c:ptCount val="10"/>
                <c:pt idx="4">
                  <c:v>4.9000000000000057</c:v>
                </c:pt>
                <c:pt idx="5">
                  <c:v>4.9000000000000057</c:v>
                </c:pt>
                <c:pt idx="6">
                  <c:v>4.9000000000000057</c:v>
                </c:pt>
                <c:pt idx="7">
                  <c:v>4.9000000000000057</c:v>
                </c:pt>
                <c:pt idx="8">
                  <c:v>4.9000000000000057</c:v>
                </c:pt>
                <c:pt idx="9">
                  <c:v>4.9000000000000057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1E8-4B96-8510-8F2E3951800D}"/>
            </c:ext>
          </c:extLst>
        </c:ser>
        <c:ser>
          <c:idx val="21"/>
          <c:order val="21"/>
          <c:tx>
            <c:strRef>
              <c:f>'9th Grade On Track 2'!$B$58</c:f>
              <c:strCache>
                <c:ptCount val="1"/>
                <c:pt idx="0">
                  <c:v>Top 25%</c:v>
                </c:pt>
              </c:strCache>
            </c:strRef>
          </c:tx>
          <c:spPr>
            <a:solidFill>
              <a:srgbClr val="70AD47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2'!$H$58:$Q$58</c:f>
              <c:numCache>
                <c:formatCode>General</c:formatCode>
                <c:ptCount val="10"/>
                <c:pt idx="4">
                  <c:v>6.3999999999999915</c:v>
                </c:pt>
                <c:pt idx="5">
                  <c:v>6.3999999999999915</c:v>
                </c:pt>
                <c:pt idx="6">
                  <c:v>6.3999999999999915</c:v>
                </c:pt>
                <c:pt idx="7">
                  <c:v>6.3999999999999915</c:v>
                </c:pt>
                <c:pt idx="8">
                  <c:v>6.3999999999999915</c:v>
                </c:pt>
                <c:pt idx="9">
                  <c:v>6.3999999999999915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1E8-4B96-8510-8F2E3951800D}"/>
            </c:ext>
          </c:extLst>
        </c:ser>
        <c:ser>
          <c:idx val="22"/>
          <c:order val="22"/>
          <c:tx>
            <c:strRef>
              <c:f>'9th Grade On Track 2'!$B$59</c:f>
              <c:strCache>
                <c:ptCount val="1"/>
                <c:pt idx="0">
                  <c:v>Top 10%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1E8-4B96-8510-8F2E395180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1E8-4B96-8510-8F2E395180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1E8-4B96-8510-8F2E395180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1E8-4B96-8510-8F2E395180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1E8-4B96-8510-8F2E39518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2'!$H$59:$Q$59</c:f>
              <c:numCache>
                <c:formatCode>General</c:formatCode>
                <c:ptCount val="10"/>
                <c:pt idx="4">
                  <c:v>4.4000000000000057</c:v>
                </c:pt>
                <c:pt idx="5">
                  <c:v>4.4000000000000057</c:v>
                </c:pt>
                <c:pt idx="6">
                  <c:v>4.4000000000000057</c:v>
                </c:pt>
                <c:pt idx="7">
                  <c:v>4.4000000000000057</c:v>
                </c:pt>
                <c:pt idx="8">
                  <c:v>4.4000000000000057</c:v>
                </c:pt>
                <c:pt idx="9">
                  <c:v>4.4000000000000057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1E8-4B96-8510-8F2E3951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5880128"/>
        <c:axId val="1355880456"/>
      </c:barChart>
      <c:lineChart>
        <c:grouping val="standard"/>
        <c:varyColors val="0"/>
        <c:ser>
          <c:idx val="0"/>
          <c:order val="0"/>
          <c:tx>
            <c:strRef>
              <c:f>'9th Grade On Track 2'!$B$37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2'!$H$37:$Q$37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81E8-4B96-8510-8F2E3951800D}"/>
            </c:ext>
          </c:extLst>
        </c:ser>
        <c:ser>
          <c:idx val="1"/>
          <c:order val="1"/>
          <c:tx>
            <c:strRef>
              <c:f>'9th Grade On Track 2'!$B$38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2'!$H$38:$Q$38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1E8-4B96-8510-8F2E3951800D}"/>
            </c:ext>
          </c:extLst>
        </c:ser>
        <c:ser>
          <c:idx val="2"/>
          <c:order val="2"/>
          <c:tx>
            <c:strRef>
              <c:f>'9th Grade On Track 2'!$B$39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2'!$H$39:$Q$39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1E8-4B96-8510-8F2E3951800D}"/>
            </c:ext>
          </c:extLst>
        </c:ser>
        <c:ser>
          <c:idx val="3"/>
          <c:order val="3"/>
          <c:tx>
            <c:strRef>
              <c:f>'9th Grade On Track 2'!$B$40</c:f>
              <c:strCache>
                <c:ptCount val="1"/>
                <c:pt idx="0">
                  <c:v>Combined Disadvantaged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2'!$H$40:$Q$40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1E8-4B96-8510-8F2E3951800D}"/>
            </c:ext>
          </c:extLst>
        </c:ser>
        <c:ser>
          <c:idx val="4"/>
          <c:order val="4"/>
          <c:tx>
            <c:strRef>
              <c:f>'9th Grade On Track 2'!$B$41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2'!$H$41:$Q$41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1E8-4B96-8510-8F2E3951800D}"/>
            </c:ext>
          </c:extLst>
        </c:ser>
        <c:ser>
          <c:idx val="5"/>
          <c:order val="5"/>
          <c:tx>
            <c:strRef>
              <c:f>'9th Grade On Track 2'!$B$42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2'!$H$42:$Q$42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1E8-4B96-8510-8F2E3951800D}"/>
            </c:ext>
          </c:extLst>
        </c:ser>
        <c:ser>
          <c:idx val="6"/>
          <c:order val="6"/>
          <c:tx>
            <c:strRef>
              <c:f>'9th Grade On Track 2'!$B$43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2'!$H$43:$Q$43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81E8-4B96-8510-8F2E3951800D}"/>
            </c:ext>
          </c:extLst>
        </c:ser>
        <c:ser>
          <c:idx val="7"/>
          <c:order val="7"/>
          <c:tx>
            <c:strRef>
              <c:f>'9th Grade On Track 2'!$B$44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2'!$H$44:$Q$44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81E8-4B96-8510-8F2E3951800D}"/>
            </c:ext>
          </c:extLst>
        </c:ser>
        <c:ser>
          <c:idx val="8"/>
          <c:order val="8"/>
          <c:tx>
            <c:strRef>
              <c:f>'9th Grade On Track 2'!$B$45</c:f>
              <c:strCache>
                <c:ptCount val="1"/>
                <c:pt idx="0">
                  <c:v>Hispanic/Latino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2'!$H$45:$Q$45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81E8-4B96-8510-8F2E3951800D}"/>
            </c:ext>
          </c:extLst>
        </c:ser>
        <c:ser>
          <c:idx val="9"/>
          <c:order val="9"/>
          <c:tx>
            <c:strRef>
              <c:f>'9th Grade On Track 2'!$B$46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2'!$H$46:$Q$46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81E8-4B96-8510-8F2E3951800D}"/>
            </c:ext>
          </c:extLst>
        </c:ser>
        <c:ser>
          <c:idx val="10"/>
          <c:order val="10"/>
          <c:tx>
            <c:strRef>
              <c:f>'9th Grade On Track 2'!$B$47</c:f>
              <c:strCache>
                <c:ptCount val="1"/>
                <c:pt idx="0">
                  <c:v>Economically Disadvantaged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2'!$H$47:$Q$47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81E8-4B96-8510-8F2E3951800D}"/>
            </c:ext>
          </c:extLst>
        </c:ser>
        <c:ser>
          <c:idx val="11"/>
          <c:order val="11"/>
          <c:tx>
            <c:strRef>
              <c:f>'9th Grade On Track 2'!$B$48</c:f>
              <c:strCache>
                <c:ptCount val="1"/>
                <c:pt idx="0">
                  <c:v>English Learners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2'!$H$48:$Q$48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81E8-4B96-8510-8F2E3951800D}"/>
            </c:ext>
          </c:extLst>
        </c:ser>
        <c:ser>
          <c:idx val="12"/>
          <c:order val="12"/>
          <c:tx>
            <c:strRef>
              <c:f>'9th Grade On Track 2'!$B$49</c:f>
              <c:strCache>
                <c:ptCount val="1"/>
                <c:pt idx="0">
                  <c:v>Homeless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2'!$H$49:$Q$49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1E8-4B96-8510-8F2E3951800D}"/>
            </c:ext>
          </c:extLst>
        </c:ser>
        <c:ser>
          <c:idx val="13"/>
          <c:order val="13"/>
          <c:tx>
            <c:strRef>
              <c:f>'9th Grade On Track 2'!$B$50</c:f>
              <c:strCache>
                <c:ptCount val="1"/>
                <c:pt idx="0">
                  <c:v>Students with Disabilities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2'!$H$50:$Q$50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81E8-4B96-8510-8F2E3951800D}"/>
            </c:ext>
          </c:extLst>
        </c:ser>
        <c:ser>
          <c:idx val="14"/>
          <c:order val="14"/>
          <c:tx>
            <c:strRef>
              <c:f>'9th Grade On Track 2'!$B$51</c:f>
              <c:strCache>
                <c:ptCount val="1"/>
                <c:pt idx="0">
                  <c:v>Baseline Targets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2'!$H$51:$Q$51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81E8-4B96-8510-8F2E3951800D}"/>
            </c:ext>
          </c:extLst>
        </c:ser>
        <c:ser>
          <c:idx val="15"/>
          <c:order val="15"/>
          <c:tx>
            <c:strRef>
              <c:f>'9th Grade On Track 2'!$B$52</c:f>
              <c:strCache>
                <c:ptCount val="1"/>
                <c:pt idx="0">
                  <c:v>Stretch Targets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2'!$H$52:$Q$52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81E8-4B96-8510-8F2E3951800D}"/>
            </c:ext>
          </c:extLst>
        </c:ser>
        <c:ser>
          <c:idx val="16"/>
          <c:order val="16"/>
          <c:tx>
            <c:strRef>
              <c:f>'9th Grade On Track 2'!$B$53</c:f>
              <c:strCache>
                <c:ptCount val="1"/>
                <c:pt idx="0">
                  <c:v>Gap Closing Targets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'9th Grade On Track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'9th Grade On Track 2'!$H$53:$Q$53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81E8-4B96-8510-8F2E3951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880128"/>
        <c:axId val="1355880456"/>
      </c:lineChart>
      <c:catAx>
        <c:axId val="13558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456"/>
        <c:crosses val="autoZero"/>
        <c:auto val="1"/>
        <c:lblAlgn val="ctr"/>
        <c:lblOffset val="100"/>
        <c:noMultiLvlLbl val="0"/>
      </c:catAx>
      <c:valAx>
        <c:axId val="13558804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Students Earning 6 or more Credits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1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Four Year Graduation Rate Longitudinal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17"/>
          <c:tx>
            <c:strRef>
              <c:f>'4 Yr Grad 2'!$B$54</c:f>
              <c:strCache>
                <c:ptCount val="1"/>
                <c:pt idx="0">
                  <c:v>Bottom 10%</c:v>
                </c:pt>
              </c:strCache>
            </c:strRef>
          </c:tx>
          <c:spPr>
            <a:solidFill>
              <a:srgbClr val="ED7D3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2'!$H$54:$Q$54</c:f>
              <c:numCache>
                <c:formatCode>General</c:formatCode>
                <c:ptCount val="10"/>
                <c:pt idx="4">
                  <c:v>65.8</c:v>
                </c:pt>
                <c:pt idx="5">
                  <c:v>65.8</c:v>
                </c:pt>
                <c:pt idx="6">
                  <c:v>65.8</c:v>
                </c:pt>
                <c:pt idx="7">
                  <c:v>65.8</c:v>
                </c:pt>
                <c:pt idx="8">
                  <c:v>65.8</c:v>
                </c:pt>
                <c:pt idx="9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C3-4E4B-8079-7A5B464177AE}"/>
            </c:ext>
          </c:extLst>
        </c:ser>
        <c:ser>
          <c:idx val="18"/>
          <c:order val="18"/>
          <c:tx>
            <c:strRef>
              <c:f>'4 Yr Grad 2'!$B$55</c:f>
              <c:strCache>
                <c:ptCount val="1"/>
                <c:pt idx="0">
                  <c:v>Bottom 25%</c:v>
                </c:pt>
              </c:strCache>
            </c:strRef>
          </c:tx>
          <c:spPr>
            <a:solidFill>
              <a:srgbClr val="ED7D31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2'!$H$55:$Q$55</c:f>
              <c:numCache>
                <c:formatCode>General</c:formatCode>
                <c:ptCount val="10"/>
                <c:pt idx="4">
                  <c:v>7.1000000000000085</c:v>
                </c:pt>
                <c:pt idx="5">
                  <c:v>7.1000000000000085</c:v>
                </c:pt>
                <c:pt idx="6">
                  <c:v>7.1000000000000085</c:v>
                </c:pt>
                <c:pt idx="7">
                  <c:v>7.1000000000000085</c:v>
                </c:pt>
                <c:pt idx="8">
                  <c:v>7.1000000000000085</c:v>
                </c:pt>
                <c:pt idx="9">
                  <c:v>7.1000000000000085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C3-4E4B-8079-7A5B464177AE}"/>
            </c:ext>
          </c:extLst>
        </c:ser>
        <c:ser>
          <c:idx val="19"/>
          <c:order val="19"/>
          <c:tx>
            <c:strRef>
              <c:f>'4 Yr Grad 2'!$B$56</c:f>
              <c:strCache>
                <c:ptCount val="1"/>
                <c:pt idx="0">
                  <c:v>Bottom 50%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2'!$H$56:$Q$56</c:f>
              <c:numCache>
                <c:formatCode>General</c:formatCode>
                <c:ptCount val="10"/>
                <c:pt idx="4">
                  <c:v>6.6999999999999886</c:v>
                </c:pt>
                <c:pt idx="5">
                  <c:v>6.6999999999999886</c:v>
                </c:pt>
                <c:pt idx="6">
                  <c:v>6.6999999999999886</c:v>
                </c:pt>
                <c:pt idx="7">
                  <c:v>6.6999999999999886</c:v>
                </c:pt>
                <c:pt idx="8">
                  <c:v>6.6999999999999886</c:v>
                </c:pt>
                <c:pt idx="9">
                  <c:v>6.6999999999999886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8C3-4E4B-8079-7A5B464177AE}"/>
            </c:ext>
          </c:extLst>
        </c:ser>
        <c:ser>
          <c:idx val="20"/>
          <c:order val="20"/>
          <c:tx>
            <c:strRef>
              <c:f>'4 Yr Grad 2'!$B$57</c:f>
              <c:strCache>
                <c:ptCount val="1"/>
                <c:pt idx="0">
                  <c:v>Top 50%</c:v>
                </c:pt>
              </c:strCache>
            </c:strRef>
          </c:tx>
          <c:spPr>
            <a:solidFill>
              <a:srgbClr val="70AD47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2'!$H$57:$Q$57</c:f>
              <c:numCache>
                <c:formatCode>General</c:formatCode>
                <c:ptCount val="10"/>
                <c:pt idx="4">
                  <c:v>7.2000000000000028</c:v>
                </c:pt>
                <c:pt idx="5">
                  <c:v>7.2000000000000028</c:v>
                </c:pt>
                <c:pt idx="6">
                  <c:v>7.2000000000000028</c:v>
                </c:pt>
                <c:pt idx="7">
                  <c:v>7.2000000000000028</c:v>
                </c:pt>
                <c:pt idx="8">
                  <c:v>7.2000000000000028</c:v>
                </c:pt>
                <c:pt idx="9">
                  <c:v>7.2000000000000028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8C3-4E4B-8079-7A5B464177AE}"/>
            </c:ext>
          </c:extLst>
        </c:ser>
        <c:ser>
          <c:idx val="21"/>
          <c:order val="21"/>
          <c:tx>
            <c:strRef>
              <c:f>'4 Yr Grad 2'!$B$58</c:f>
              <c:strCache>
                <c:ptCount val="1"/>
                <c:pt idx="0">
                  <c:v>Top 25%</c:v>
                </c:pt>
              </c:strCache>
            </c:strRef>
          </c:tx>
          <c:spPr>
            <a:solidFill>
              <a:srgbClr val="70AD47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2'!$H$58:$Q$58</c:f>
              <c:numCache>
                <c:formatCode>General</c:formatCode>
                <c:ptCount val="10"/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8C3-4E4B-8079-7A5B464177AE}"/>
            </c:ext>
          </c:extLst>
        </c:ser>
        <c:ser>
          <c:idx val="22"/>
          <c:order val="22"/>
          <c:tx>
            <c:strRef>
              <c:f>'4 Yr Grad 2'!$B$59</c:f>
              <c:strCache>
                <c:ptCount val="1"/>
                <c:pt idx="0">
                  <c:v>Top 10%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C3-4E4B-8079-7A5B464177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C3-4E4B-8079-7A5B464177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C3-4E4B-8079-7A5B464177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8C3-4E4B-8079-7A5B464177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8C3-4E4B-8079-7A5B4641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2'!$H$59:$Q$59</c:f>
              <c:numCache>
                <c:formatCode>General</c:formatCode>
                <c:ptCount val="10"/>
                <c:pt idx="4">
                  <c:v>7.2000000000000028</c:v>
                </c:pt>
                <c:pt idx="5">
                  <c:v>7.2000000000000028</c:v>
                </c:pt>
                <c:pt idx="6">
                  <c:v>7.2000000000000028</c:v>
                </c:pt>
                <c:pt idx="7">
                  <c:v>7.2000000000000028</c:v>
                </c:pt>
                <c:pt idx="8">
                  <c:v>7.2000000000000028</c:v>
                </c:pt>
                <c:pt idx="9">
                  <c:v>7.2000000000000028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8C3-4E4B-8079-7A5B46417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5880128"/>
        <c:axId val="1355880456"/>
      </c:barChart>
      <c:lineChart>
        <c:grouping val="standard"/>
        <c:varyColors val="0"/>
        <c:ser>
          <c:idx val="0"/>
          <c:order val="0"/>
          <c:tx>
            <c:strRef>
              <c:f>'4 Yr Grad 2'!$B$37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2'!$H$37:$Q$37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8C3-4E4B-8079-7A5B464177AE}"/>
            </c:ext>
          </c:extLst>
        </c:ser>
        <c:ser>
          <c:idx val="1"/>
          <c:order val="1"/>
          <c:tx>
            <c:strRef>
              <c:f>'4 Yr Grad 2'!$B$38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2'!$H$38:$Q$38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58C3-4E4B-8079-7A5B464177AE}"/>
            </c:ext>
          </c:extLst>
        </c:ser>
        <c:ser>
          <c:idx val="2"/>
          <c:order val="2"/>
          <c:tx>
            <c:strRef>
              <c:f>'4 Yr Grad 2'!$B$39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2'!$H$39:$Q$39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58C3-4E4B-8079-7A5B464177AE}"/>
            </c:ext>
          </c:extLst>
        </c:ser>
        <c:ser>
          <c:idx val="3"/>
          <c:order val="3"/>
          <c:tx>
            <c:strRef>
              <c:f>'4 Yr Grad 2'!$B$40</c:f>
              <c:strCache>
                <c:ptCount val="1"/>
                <c:pt idx="0">
                  <c:v>Combined Disadvantaged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2'!$H$40:$Q$40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58C3-4E4B-8079-7A5B464177AE}"/>
            </c:ext>
          </c:extLst>
        </c:ser>
        <c:ser>
          <c:idx val="4"/>
          <c:order val="4"/>
          <c:tx>
            <c:strRef>
              <c:f>'4 Yr Grad 2'!$B$41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2'!$H$41:$Q$41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58C3-4E4B-8079-7A5B464177AE}"/>
            </c:ext>
          </c:extLst>
        </c:ser>
        <c:ser>
          <c:idx val="5"/>
          <c:order val="5"/>
          <c:tx>
            <c:strRef>
              <c:f>'4 Yr Grad 2'!$B$42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2'!$H$42:$Q$42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8C3-4E4B-8079-7A5B464177AE}"/>
            </c:ext>
          </c:extLst>
        </c:ser>
        <c:ser>
          <c:idx val="6"/>
          <c:order val="6"/>
          <c:tx>
            <c:strRef>
              <c:f>'4 Yr Grad 2'!$B$43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2'!$H$43:$Q$43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58C3-4E4B-8079-7A5B464177AE}"/>
            </c:ext>
          </c:extLst>
        </c:ser>
        <c:ser>
          <c:idx val="7"/>
          <c:order val="7"/>
          <c:tx>
            <c:strRef>
              <c:f>'4 Yr Grad 2'!$B$44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2'!$H$44:$Q$44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58C3-4E4B-8079-7A5B464177AE}"/>
            </c:ext>
          </c:extLst>
        </c:ser>
        <c:ser>
          <c:idx val="8"/>
          <c:order val="8"/>
          <c:tx>
            <c:strRef>
              <c:f>'4 Yr Grad 2'!$B$45</c:f>
              <c:strCache>
                <c:ptCount val="1"/>
                <c:pt idx="0">
                  <c:v>Hispanic/Latino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2'!$H$45:$Q$45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58C3-4E4B-8079-7A5B464177AE}"/>
            </c:ext>
          </c:extLst>
        </c:ser>
        <c:ser>
          <c:idx val="9"/>
          <c:order val="9"/>
          <c:tx>
            <c:strRef>
              <c:f>'4 Yr Grad 2'!$B$46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2'!$H$46:$Q$46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58C3-4E4B-8079-7A5B464177AE}"/>
            </c:ext>
          </c:extLst>
        </c:ser>
        <c:ser>
          <c:idx val="10"/>
          <c:order val="10"/>
          <c:tx>
            <c:strRef>
              <c:f>'4 Yr Grad 2'!$B$47</c:f>
              <c:strCache>
                <c:ptCount val="1"/>
                <c:pt idx="0">
                  <c:v>Economically Disadvantaged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2'!$H$47:$Q$47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58C3-4E4B-8079-7A5B464177AE}"/>
            </c:ext>
          </c:extLst>
        </c:ser>
        <c:ser>
          <c:idx val="11"/>
          <c:order val="11"/>
          <c:tx>
            <c:strRef>
              <c:f>'4 Yr Grad 2'!$B$48</c:f>
              <c:strCache>
                <c:ptCount val="1"/>
                <c:pt idx="0">
                  <c:v>English Learners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2'!$H$48:$Q$48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58C3-4E4B-8079-7A5B464177AE}"/>
            </c:ext>
          </c:extLst>
        </c:ser>
        <c:ser>
          <c:idx val="12"/>
          <c:order val="12"/>
          <c:tx>
            <c:strRef>
              <c:f>'4 Yr Grad 2'!$B$49</c:f>
              <c:strCache>
                <c:ptCount val="1"/>
                <c:pt idx="0">
                  <c:v>Homeless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2'!$H$49:$Q$49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58C3-4E4B-8079-7A5B464177AE}"/>
            </c:ext>
          </c:extLst>
        </c:ser>
        <c:ser>
          <c:idx val="13"/>
          <c:order val="13"/>
          <c:tx>
            <c:strRef>
              <c:f>'4 Yr Grad 2'!$B$50</c:f>
              <c:strCache>
                <c:ptCount val="1"/>
                <c:pt idx="0">
                  <c:v>Students with Disabilities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2'!$H$50:$Q$50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58C3-4E4B-8079-7A5B464177AE}"/>
            </c:ext>
          </c:extLst>
        </c:ser>
        <c:ser>
          <c:idx val="14"/>
          <c:order val="14"/>
          <c:tx>
            <c:strRef>
              <c:f>'4 Yr Grad 2'!$B$51</c:f>
              <c:strCache>
                <c:ptCount val="1"/>
                <c:pt idx="0">
                  <c:v>Baseline Targets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2'!$H$51:$Q$51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58C3-4E4B-8079-7A5B464177AE}"/>
            </c:ext>
          </c:extLst>
        </c:ser>
        <c:ser>
          <c:idx val="15"/>
          <c:order val="15"/>
          <c:tx>
            <c:strRef>
              <c:f>'4 Yr Grad 2'!$B$52</c:f>
              <c:strCache>
                <c:ptCount val="1"/>
                <c:pt idx="0">
                  <c:v>Stretch Targets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2'!$H$52:$Q$52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58C3-4E4B-8079-7A5B464177AE}"/>
            </c:ext>
          </c:extLst>
        </c:ser>
        <c:ser>
          <c:idx val="16"/>
          <c:order val="16"/>
          <c:tx>
            <c:strRef>
              <c:f>'4 Yr Grad 2'!$B$53</c:f>
              <c:strCache>
                <c:ptCount val="1"/>
                <c:pt idx="0">
                  <c:v>Gap Closing Targets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'4 Yr Grad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'4 Yr Grad 2'!$H$53:$Q$53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58C3-4E4B-8079-7A5B46417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880128"/>
        <c:axId val="1355880456"/>
      </c:lineChart>
      <c:catAx>
        <c:axId val="13558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456"/>
        <c:crosses val="autoZero"/>
        <c:auto val="1"/>
        <c:lblAlgn val="ctr"/>
        <c:lblOffset val="100"/>
        <c:noMultiLvlLbl val="0"/>
      </c:catAx>
      <c:valAx>
        <c:axId val="13558804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Students Graduating</a:t>
                </a:r>
                <a:r>
                  <a:rPr lang="en-US" baseline="0"/>
                  <a:t> in 4 Years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1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 Year Completion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17"/>
          <c:tx>
            <c:strRef>
              <c:f>'5 Yr Comp 2'!$B$54</c:f>
              <c:strCache>
                <c:ptCount val="1"/>
                <c:pt idx="0">
                  <c:v>Bottom 10%</c:v>
                </c:pt>
              </c:strCache>
            </c:strRef>
          </c:tx>
          <c:spPr>
            <a:solidFill>
              <a:srgbClr val="ED7D3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2'!$H$54:$Q$54</c:f>
              <c:numCache>
                <c:formatCode>General</c:formatCode>
                <c:ptCount val="10"/>
                <c:pt idx="4">
                  <c:v>75.3</c:v>
                </c:pt>
                <c:pt idx="5">
                  <c:v>75.3</c:v>
                </c:pt>
                <c:pt idx="6">
                  <c:v>75.3</c:v>
                </c:pt>
                <c:pt idx="7">
                  <c:v>75.3</c:v>
                </c:pt>
                <c:pt idx="8">
                  <c:v>75.3</c:v>
                </c:pt>
                <c:pt idx="9">
                  <c:v>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46-4665-A5B1-C22432ADA1A8}"/>
            </c:ext>
          </c:extLst>
        </c:ser>
        <c:ser>
          <c:idx val="18"/>
          <c:order val="18"/>
          <c:tx>
            <c:strRef>
              <c:f>'5 Yr Comp 2'!$B$55</c:f>
              <c:strCache>
                <c:ptCount val="1"/>
                <c:pt idx="0">
                  <c:v>Bottom 25%</c:v>
                </c:pt>
              </c:strCache>
            </c:strRef>
          </c:tx>
          <c:spPr>
            <a:solidFill>
              <a:srgbClr val="ED7D31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2'!$H$55:$Q$55</c:f>
              <c:numCache>
                <c:formatCode>General</c:formatCode>
                <c:ptCount val="10"/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46-4665-A5B1-C22432ADA1A8}"/>
            </c:ext>
          </c:extLst>
        </c:ser>
        <c:ser>
          <c:idx val="19"/>
          <c:order val="19"/>
          <c:tx>
            <c:strRef>
              <c:f>'5 Yr Comp 2'!$B$56</c:f>
              <c:strCache>
                <c:ptCount val="1"/>
                <c:pt idx="0">
                  <c:v>Bottom 50%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2'!$H$56:$Q$56</c:f>
              <c:numCache>
                <c:formatCode>General</c:formatCode>
                <c:ptCount val="10"/>
                <c:pt idx="4">
                  <c:v>5.7999999999999972</c:v>
                </c:pt>
                <c:pt idx="5">
                  <c:v>5.7999999999999972</c:v>
                </c:pt>
                <c:pt idx="6">
                  <c:v>5.7999999999999972</c:v>
                </c:pt>
                <c:pt idx="7">
                  <c:v>5.7999999999999972</c:v>
                </c:pt>
                <c:pt idx="8">
                  <c:v>5.7999999999999972</c:v>
                </c:pt>
                <c:pt idx="9">
                  <c:v>5.7999999999999972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46-4665-A5B1-C22432ADA1A8}"/>
            </c:ext>
          </c:extLst>
        </c:ser>
        <c:ser>
          <c:idx val="20"/>
          <c:order val="20"/>
          <c:tx>
            <c:strRef>
              <c:f>'5 Yr Comp 2'!$B$57</c:f>
              <c:strCache>
                <c:ptCount val="1"/>
                <c:pt idx="0">
                  <c:v>Top 50%</c:v>
                </c:pt>
              </c:strCache>
            </c:strRef>
          </c:tx>
          <c:spPr>
            <a:solidFill>
              <a:srgbClr val="70AD47">
                <a:lumMod val="60000"/>
                <a:lumOff val="40000"/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2'!$H$57:$Q$57</c:f>
              <c:numCache>
                <c:formatCode>General</c:formatCode>
                <c:ptCount val="10"/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46-4665-A5B1-C22432ADA1A8}"/>
            </c:ext>
          </c:extLst>
        </c:ser>
        <c:ser>
          <c:idx val="21"/>
          <c:order val="21"/>
          <c:tx>
            <c:strRef>
              <c:f>'5 Yr Comp 2'!$B$58</c:f>
              <c:strCache>
                <c:ptCount val="1"/>
                <c:pt idx="0">
                  <c:v>Top 25%</c:v>
                </c:pt>
              </c:strCache>
            </c:strRef>
          </c:tx>
          <c:spPr>
            <a:solidFill>
              <a:srgbClr val="70AD47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2'!$H$58:$Q$58</c:f>
              <c:numCache>
                <c:formatCode>General</c:formatCode>
                <c:ptCount val="10"/>
                <c:pt idx="4">
                  <c:v>4.4000000000000057</c:v>
                </c:pt>
                <c:pt idx="5">
                  <c:v>4.4000000000000057</c:v>
                </c:pt>
                <c:pt idx="6">
                  <c:v>4.4000000000000057</c:v>
                </c:pt>
                <c:pt idx="7">
                  <c:v>4.4000000000000057</c:v>
                </c:pt>
                <c:pt idx="8">
                  <c:v>4.4000000000000057</c:v>
                </c:pt>
                <c:pt idx="9">
                  <c:v>4.4000000000000057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946-4665-A5B1-C22432ADA1A8}"/>
            </c:ext>
          </c:extLst>
        </c:ser>
        <c:ser>
          <c:idx val="22"/>
          <c:order val="22"/>
          <c:tx>
            <c:strRef>
              <c:f>'5 Yr Comp 2'!$B$59</c:f>
              <c:strCache>
                <c:ptCount val="1"/>
                <c:pt idx="0">
                  <c:v>Top 10%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946-4665-A5B1-C22432ADA1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946-4665-A5B1-C22432ADA1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946-4665-A5B1-C22432ADA1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946-4665-A5B1-C22432ADA1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946-4665-A5B1-C22432AD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2'!$H$59:$Q$59</c:f>
              <c:numCache>
                <c:formatCode>General</c:formatCode>
                <c:ptCount val="10"/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946-4665-A5B1-C22432ADA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55880128"/>
        <c:axId val="1355880456"/>
      </c:barChart>
      <c:lineChart>
        <c:grouping val="standard"/>
        <c:varyColors val="0"/>
        <c:ser>
          <c:idx val="0"/>
          <c:order val="0"/>
          <c:tx>
            <c:strRef>
              <c:f>'5 Yr Comp 2'!$B$37</c:f>
              <c:strCache>
                <c:ptCount val="1"/>
                <c:pt idx="0">
                  <c:v>All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2'!$H$37:$Q$37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946-4665-A5B1-C22432ADA1A8}"/>
            </c:ext>
          </c:extLst>
        </c:ser>
        <c:ser>
          <c:idx val="1"/>
          <c:order val="1"/>
          <c:tx>
            <c:strRef>
              <c:f>'5 Yr Comp 2'!$B$38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2'!$H$38:$Q$38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946-4665-A5B1-C22432ADA1A8}"/>
            </c:ext>
          </c:extLst>
        </c:ser>
        <c:ser>
          <c:idx val="2"/>
          <c:order val="2"/>
          <c:tx>
            <c:strRef>
              <c:f>'5 Yr Comp 2'!$B$39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2'!$H$39:$Q$39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946-4665-A5B1-C22432ADA1A8}"/>
            </c:ext>
          </c:extLst>
        </c:ser>
        <c:ser>
          <c:idx val="3"/>
          <c:order val="3"/>
          <c:tx>
            <c:strRef>
              <c:f>'5 Yr Comp 2'!$B$40</c:f>
              <c:strCache>
                <c:ptCount val="1"/>
                <c:pt idx="0">
                  <c:v>Combined Disadvantaged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2'!$H$40:$Q$40</c:f>
              <c:numCache>
                <c:formatCode>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C946-4665-A5B1-C22432ADA1A8}"/>
            </c:ext>
          </c:extLst>
        </c:ser>
        <c:ser>
          <c:idx val="4"/>
          <c:order val="4"/>
          <c:tx>
            <c:strRef>
              <c:f>'5 Yr Comp 2'!$B$41</c:f>
              <c:strCache>
                <c:ptCount val="1"/>
                <c:pt idx="0">
                  <c:v>Starting Point (3 Year Avg)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2'!$H$41:$Q$41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946-4665-A5B1-C22432ADA1A8}"/>
            </c:ext>
          </c:extLst>
        </c:ser>
        <c:ser>
          <c:idx val="5"/>
          <c:order val="5"/>
          <c:tx>
            <c:strRef>
              <c:f>'5 Yr Comp 2'!$B$42</c:f>
              <c:strCache>
                <c:ptCount val="1"/>
                <c:pt idx="0">
                  <c:v>Starting + Top Growth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2'!$H$42:$Q$42</c:f>
              <c:numCache>
                <c:formatCode>0.0</c:formatCode>
                <c:ptCount val="10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C946-4665-A5B1-C22432ADA1A8}"/>
            </c:ext>
          </c:extLst>
        </c:ser>
        <c:ser>
          <c:idx val="6"/>
          <c:order val="6"/>
          <c:tx>
            <c:strRef>
              <c:f>'5 Yr Comp 2'!$B$43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2'!$H$43:$Q$43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946-4665-A5B1-C22432ADA1A8}"/>
            </c:ext>
          </c:extLst>
        </c:ser>
        <c:ser>
          <c:idx val="7"/>
          <c:order val="7"/>
          <c:tx>
            <c:strRef>
              <c:f>'5 Yr Comp 2'!$B$44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2'!$H$44:$Q$44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C946-4665-A5B1-C22432ADA1A8}"/>
            </c:ext>
          </c:extLst>
        </c:ser>
        <c:ser>
          <c:idx val="8"/>
          <c:order val="8"/>
          <c:tx>
            <c:strRef>
              <c:f>'5 Yr Comp 2'!$B$45</c:f>
              <c:strCache>
                <c:ptCount val="1"/>
                <c:pt idx="0">
                  <c:v>Hispanic/Latino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2'!$H$45:$Q$45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946-4665-A5B1-C22432ADA1A8}"/>
            </c:ext>
          </c:extLst>
        </c:ser>
        <c:ser>
          <c:idx val="9"/>
          <c:order val="9"/>
          <c:tx>
            <c:strRef>
              <c:f>'5 Yr Comp 2'!$B$46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2'!$H$46:$Q$46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C946-4665-A5B1-C22432ADA1A8}"/>
            </c:ext>
          </c:extLst>
        </c:ser>
        <c:ser>
          <c:idx val="10"/>
          <c:order val="10"/>
          <c:tx>
            <c:strRef>
              <c:f>'5 Yr Comp 2'!$B$47</c:f>
              <c:strCache>
                <c:ptCount val="1"/>
                <c:pt idx="0">
                  <c:v>Economically Disadvantaged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2'!$H$47:$Q$47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C946-4665-A5B1-C22432ADA1A8}"/>
            </c:ext>
          </c:extLst>
        </c:ser>
        <c:ser>
          <c:idx val="11"/>
          <c:order val="11"/>
          <c:tx>
            <c:strRef>
              <c:f>'5 Yr Comp 2'!$B$48</c:f>
              <c:strCache>
                <c:ptCount val="1"/>
                <c:pt idx="0">
                  <c:v>English Learners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2'!$H$48:$Q$48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C946-4665-A5B1-C22432ADA1A8}"/>
            </c:ext>
          </c:extLst>
        </c:ser>
        <c:ser>
          <c:idx val="12"/>
          <c:order val="12"/>
          <c:tx>
            <c:strRef>
              <c:f>'5 Yr Comp 2'!$B$49</c:f>
              <c:strCache>
                <c:ptCount val="1"/>
                <c:pt idx="0">
                  <c:v>Homeless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2'!$H$49:$Q$49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C946-4665-A5B1-C22432ADA1A8}"/>
            </c:ext>
          </c:extLst>
        </c:ser>
        <c:ser>
          <c:idx val="13"/>
          <c:order val="13"/>
          <c:tx>
            <c:strRef>
              <c:f>'5 Yr Comp 2'!$B$50</c:f>
              <c:strCache>
                <c:ptCount val="1"/>
                <c:pt idx="0">
                  <c:v>Students with Disabilities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2'!$H$50:$Q$50</c:f>
              <c:numCache>
                <c:formatCode>0.0</c:formatCode>
                <c:ptCount val="10"/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C946-4665-A5B1-C22432ADA1A8}"/>
            </c:ext>
          </c:extLst>
        </c:ser>
        <c:ser>
          <c:idx val="14"/>
          <c:order val="14"/>
          <c:tx>
            <c:strRef>
              <c:f>'5 Yr Comp 2'!$B$51</c:f>
              <c:strCache>
                <c:ptCount val="1"/>
                <c:pt idx="0">
                  <c:v>Baseline Targets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2'!$H$51:$Q$51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C946-4665-A5B1-C22432ADA1A8}"/>
            </c:ext>
          </c:extLst>
        </c:ser>
        <c:ser>
          <c:idx val="15"/>
          <c:order val="15"/>
          <c:tx>
            <c:strRef>
              <c:f>'5 Yr Comp 2'!$B$52</c:f>
              <c:strCache>
                <c:ptCount val="1"/>
                <c:pt idx="0">
                  <c:v>Stretch Targets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2'!$H$52:$Q$52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C946-4665-A5B1-C22432ADA1A8}"/>
            </c:ext>
          </c:extLst>
        </c:ser>
        <c:ser>
          <c:idx val="16"/>
          <c:order val="16"/>
          <c:tx>
            <c:strRef>
              <c:f>'5 Yr Comp 2'!$B$53</c:f>
              <c:strCache>
                <c:ptCount val="1"/>
                <c:pt idx="0">
                  <c:v>Gap Closing Targets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'5 Yr Comp 2'!$H$36:$Q$36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Starting Point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'5 Yr Comp 2'!$H$53:$Q$53</c:f>
              <c:numCache>
                <c:formatCode>0.0</c:formatCode>
                <c:ptCount val="10"/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C946-4665-A5B1-C22432ADA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880128"/>
        <c:axId val="1355880456"/>
      </c:lineChart>
      <c:catAx>
        <c:axId val="13558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456"/>
        <c:crosses val="autoZero"/>
        <c:auto val="1"/>
        <c:lblAlgn val="ctr"/>
        <c:lblOffset val="100"/>
        <c:noMultiLvlLbl val="0"/>
      </c:catAx>
      <c:valAx>
        <c:axId val="13558804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Students Graduating</a:t>
                </a:r>
                <a:r>
                  <a:rPr lang="en-US" baseline="0"/>
                  <a:t> or Earning a GED in 5 Years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8801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339811</xdr:colOff>
      <xdr:row>0</xdr:row>
      <xdr:rowOff>74493</xdr:rowOff>
    </xdr:from>
    <xdr:to>
      <xdr:col>17</xdr:col>
      <xdr:colOff>414445</xdr:colOff>
      <xdr:row>30</xdr:row>
      <xdr:rowOff>146518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30891</xdr:colOff>
      <xdr:row>66</xdr:row>
      <xdr:rowOff>82378</xdr:rowOff>
    </xdr:from>
    <xdr:to>
      <xdr:col>14</xdr:col>
      <xdr:colOff>559400</xdr:colOff>
      <xdr:row>67</xdr:row>
      <xdr:rowOff>179173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621" y="13613027"/>
          <a:ext cx="2371725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211246</xdr:colOff>
      <xdr:row>0</xdr:row>
      <xdr:rowOff>64196</xdr:rowOff>
    </xdr:from>
    <xdr:to>
      <xdr:col>17</xdr:col>
      <xdr:colOff>285880</xdr:colOff>
      <xdr:row>30</xdr:row>
      <xdr:rowOff>136221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41189</xdr:colOff>
      <xdr:row>66</xdr:row>
      <xdr:rowOff>72082</xdr:rowOff>
    </xdr:from>
    <xdr:to>
      <xdr:col>14</xdr:col>
      <xdr:colOff>569698</xdr:colOff>
      <xdr:row>67</xdr:row>
      <xdr:rowOff>168877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2919" y="13602731"/>
          <a:ext cx="2371725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211246</xdr:colOff>
      <xdr:row>0</xdr:row>
      <xdr:rowOff>64196</xdr:rowOff>
    </xdr:from>
    <xdr:to>
      <xdr:col>17</xdr:col>
      <xdr:colOff>285880</xdr:colOff>
      <xdr:row>30</xdr:row>
      <xdr:rowOff>136221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20594</xdr:colOff>
      <xdr:row>66</xdr:row>
      <xdr:rowOff>72081</xdr:rowOff>
    </xdr:from>
    <xdr:to>
      <xdr:col>14</xdr:col>
      <xdr:colOff>549103</xdr:colOff>
      <xdr:row>67</xdr:row>
      <xdr:rowOff>168876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2324" y="13602730"/>
          <a:ext cx="237172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211246</xdr:colOff>
      <xdr:row>0</xdr:row>
      <xdr:rowOff>64196</xdr:rowOff>
    </xdr:from>
    <xdr:to>
      <xdr:col>17</xdr:col>
      <xdr:colOff>285880</xdr:colOff>
      <xdr:row>30</xdr:row>
      <xdr:rowOff>136221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41189</xdr:colOff>
      <xdr:row>66</xdr:row>
      <xdr:rowOff>72081</xdr:rowOff>
    </xdr:from>
    <xdr:to>
      <xdr:col>14</xdr:col>
      <xdr:colOff>569698</xdr:colOff>
      <xdr:row>67</xdr:row>
      <xdr:rowOff>168876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2919" y="13602730"/>
          <a:ext cx="2371725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211246</xdr:colOff>
      <xdr:row>0</xdr:row>
      <xdr:rowOff>64196</xdr:rowOff>
    </xdr:from>
    <xdr:to>
      <xdr:col>17</xdr:col>
      <xdr:colOff>285880</xdr:colOff>
      <xdr:row>30</xdr:row>
      <xdr:rowOff>136221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20594</xdr:colOff>
      <xdr:row>66</xdr:row>
      <xdr:rowOff>82378</xdr:rowOff>
    </xdr:from>
    <xdr:to>
      <xdr:col>14</xdr:col>
      <xdr:colOff>549103</xdr:colOff>
      <xdr:row>67</xdr:row>
      <xdr:rowOff>179173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2324" y="13613027"/>
          <a:ext cx="2371725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Student%20Success%20Act/District%20folders/Banks/Banks%20Longitudinal%20Growth%20Targets%2020200225%20-%20BBain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2"/>
      <sheetName val="3rd Grade ELA2"/>
      <sheetName val="9th Grade On Track 2"/>
      <sheetName val="4 Yr Grad 2"/>
      <sheetName val="5 Yr Comp 2"/>
      <sheetName val="ODE Submission"/>
      <sheetName val="Growth"/>
    </sheetNames>
    <sheetDataSet>
      <sheetData sheetId="0">
        <row r="62">
          <cell r="L62">
            <v>81.366666666666674</v>
          </cell>
        </row>
      </sheetData>
      <sheetData sheetId="1"/>
      <sheetData sheetId="2">
        <row r="40">
          <cell r="B40" t="str">
            <v>Economically Disadvantaged</v>
          </cell>
        </row>
      </sheetData>
      <sheetData sheetId="3"/>
      <sheetData sheetId="4">
        <row r="62">
          <cell r="M62">
            <v>95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5:R67"/>
  <sheetViews>
    <sheetView topLeftCell="A43" zoomScale="74" zoomScaleNormal="100" workbookViewId="0">
      <selection activeCell="D43" sqref="D43:G50"/>
    </sheetView>
  </sheetViews>
  <sheetFormatPr defaultRowHeight="15" x14ac:dyDescent="0.25"/>
  <cols>
    <col min="2" max="2" width="30.28515625" customWidth="1"/>
    <col min="3" max="3" width="8.85546875" bestFit="1" customWidth="1"/>
    <col min="7" max="7" width="8.42578125" customWidth="1"/>
    <col min="8" max="9" width="7.85546875" hidden="1" customWidth="1"/>
    <col min="10" max="10" width="22.85546875" hidden="1" customWidth="1"/>
    <col min="11" max="11" width="7.85546875" hidden="1" customWidth="1"/>
    <col min="12" max="12" width="9.140625" customWidth="1"/>
  </cols>
  <sheetData>
    <row r="35" spans="2:18" ht="15.75" thickBot="1" x14ac:dyDescent="0.3"/>
    <row r="36" spans="2:18" ht="17.25" customHeight="1" thickBot="1" x14ac:dyDescent="0.3">
      <c r="B36" s="1" t="s">
        <v>0</v>
      </c>
      <c r="C36" s="2" t="s">
        <v>1</v>
      </c>
      <c r="D36" s="3" t="s">
        <v>2</v>
      </c>
      <c r="E36" s="3" t="s">
        <v>3</v>
      </c>
      <c r="F36" s="3" t="s">
        <v>4</v>
      </c>
      <c r="G36" s="55" t="s">
        <v>5</v>
      </c>
      <c r="H36" s="48" t="s">
        <v>1</v>
      </c>
      <c r="I36" s="4" t="s">
        <v>2</v>
      </c>
      <c r="J36" s="4" t="s">
        <v>3</v>
      </c>
      <c r="K36" s="4" t="s">
        <v>4</v>
      </c>
      <c r="L36" s="4" t="s">
        <v>47</v>
      </c>
      <c r="M36" s="4" t="s">
        <v>6</v>
      </c>
      <c r="N36" s="4" t="s">
        <v>7</v>
      </c>
      <c r="O36" s="4" t="s">
        <v>8</v>
      </c>
      <c r="P36" s="4" t="s">
        <v>9</v>
      </c>
      <c r="Q36" s="5" t="s">
        <v>20</v>
      </c>
    </row>
    <row r="37" spans="2:18" ht="24" customHeight="1" thickBot="1" x14ac:dyDescent="0.3">
      <c r="B37" s="6" t="s">
        <v>10</v>
      </c>
      <c r="C37" s="74"/>
      <c r="D37" s="7"/>
      <c r="E37" s="7"/>
      <c r="F37" s="7"/>
      <c r="G37" s="36"/>
      <c r="H37" s="49" t="e">
        <f>IF(C37="&gt;95%",95,IF(ISNUMBER(C37),C37,NA()))</f>
        <v>#N/A</v>
      </c>
      <c r="I37" s="49" t="e">
        <f t="shared" ref="I37:L37" si="0">IF(D37="&gt;95%",95,IF(ISNUMBER(D37),D37,NA()))</f>
        <v>#N/A</v>
      </c>
      <c r="J37" s="49" t="e">
        <f t="shared" si="0"/>
        <v>#N/A</v>
      </c>
      <c r="K37" s="49" t="e">
        <f t="shared" si="0"/>
        <v>#N/A</v>
      </c>
      <c r="L37" s="49" t="e">
        <f t="shared" si="0"/>
        <v>#N/A</v>
      </c>
      <c r="M37" s="8"/>
      <c r="N37" s="8"/>
      <c r="O37" s="8"/>
      <c r="P37" s="8"/>
      <c r="Q37" s="9"/>
    </row>
    <row r="38" spans="2:18" ht="24" customHeight="1" x14ac:dyDescent="0.25">
      <c r="B38" s="10" t="s">
        <v>44</v>
      </c>
      <c r="C38" s="50"/>
      <c r="D38" s="11"/>
      <c r="E38" s="11"/>
      <c r="F38" s="11"/>
      <c r="G38" s="56"/>
      <c r="H38" s="50"/>
      <c r="I38" s="12"/>
      <c r="J38" s="12"/>
      <c r="K38" s="12"/>
      <c r="L38" s="12" t="e">
        <f>AVERAGEIF(J37:L37,"&lt;&gt;#N/A")</f>
        <v>#DIV/0!</v>
      </c>
      <c r="M38" s="12" t="e">
        <f>L38</f>
        <v>#DIV/0!</v>
      </c>
      <c r="N38" s="12" t="e">
        <f>M38</f>
        <v>#DIV/0!</v>
      </c>
      <c r="O38" s="12" t="e">
        <f>N38</f>
        <v>#DIV/0!</v>
      </c>
      <c r="P38" s="12" t="e">
        <f>O38</f>
        <v>#DIV/0!</v>
      </c>
      <c r="Q38" s="13" t="e">
        <f>L38</f>
        <v>#DIV/0!</v>
      </c>
    </row>
    <row r="39" spans="2:18" ht="24" customHeight="1" thickBot="1" x14ac:dyDescent="0.3">
      <c r="B39" s="14" t="s">
        <v>42</v>
      </c>
      <c r="C39" s="51"/>
      <c r="D39" s="15"/>
      <c r="E39" s="15"/>
      <c r="F39" s="15"/>
      <c r="G39" s="57"/>
      <c r="H39" s="51"/>
      <c r="I39" s="16"/>
      <c r="J39" s="16"/>
      <c r="K39" s="16"/>
      <c r="L39" s="16" t="e">
        <f>L38</f>
        <v>#DIV/0!</v>
      </c>
      <c r="M39" s="16" t="e">
        <f>L39+$C$61</f>
        <v>#DIV/0!</v>
      </c>
      <c r="N39" s="16" t="e">
        <f>M39+$C$61</f>
        <v>#DIV/0!</v>
      </c>
      <c r="O39" s="16" t="e">
        <f>N39+$C$61</f>
        <v>#DIV/0!</v>
      </c>
      <c r="P39" s="16" t="e">
        <f>O39+$C$61</f>
        <v>#DIV/0!</v>
      </c>
      <c r="Q39" s="60" t="e">
        <f>P39+$C$61</f>
        <v>#DIV/0!</v>
      </c>
      <c r="R39" s="61"/>
    </row>
    <row r="40" spans="2:18" ht="24" customHeight="1" thickBot="1" x14ac:dyDescent="0.3">
      <c r="B40" s="17" t="s">
        <v>11</v>
      </c>
      <c r="C40" s="75"/>
      <c r="D40" s="77"/>
      <c r="E40" s="77"/>
      <c r="F40" s="77"/>
      <c r="G40" s="18"/>
      <c r="H40" s="49" t="e">
        <f>IF(C40="&gt;95%",95,IF(ISNUMBER(C40),C40,NA()))</f>
        <v>#N/A</v>
      </c>
      <c r="I40" s="49" t="e">
        <f t="shared" ref="I40:L40" si="1">IF(D40="&gt;95%",95,IF(ISNUMBER(D40),D40,NA()))</f>
        <v>#N/A</v>
      </c>
      <c r="J40" s="49" t="e">
        <f t="shared" si="1"/>
        <v>#N/A</v>
      </c>
      <c r="K40" s="49" t="e">
        <f t="shared" si="1"/>
        <v>#N/A</v>
      </c>
      <c r="L40" s="49" t="e">
        <f t="shared" si="1"/>
        <v>#N/A</v>
      </c>
      <c r="M40" s="18"/>
      <c r="N40" s="18"/>
      <c r="O40" s="18"/>
      <c r="P40" s="18"/>
      <c r="Q40" s="19"/>
    </row>
    <row r="41" spans="2:18" ht="24" customHeight="1" x14ac:dyDescent="0.25">
      <c r="B41" s="10" t="s">
        <v>44</v>
      </c>
      <c r="C41" s="50"/>
      <c r="D41" s="11"/>
      <c r="E41" s="11"/>
      <c r="F41" s="11"/>
      <c r="G41" s="56"/>
      <c r="H41" s="50"/>
      <c r="I41" s="12"/>
      <c r="J41" s="12"/>
      <c r="K41" s="12"/>
      <c r="L41" s="12" t="e">
        <f>AVERAGEIF(J40:L40,"&lt;&gt;#N/A")</f>
        <v>#DIV/0!</v>
      </c>
      <c r="M41" s="12" t="e">
        <f t="shared" ref="M41:P41" si="2">L41</f>
        <v>#DIV/0!</v>
      </c>
      <c r="N41" s="12" t="e">
        <f t="shared" si="2"/>
        <v>#DIV/0!</v>
      </c>
      <c r="O41" s="12" t="e">
        <f t="shared" si="2"/>
        <v>#DIV/0!</v>
      </c>
      <c r="P41" s="12" t="e">
        <f t="shared" si="2"/>
        <v>#DIV/0!</v>
      </c>
      <c r="Q41" s="13" t="e">
        <f>L41</f>
        <v>#DIV/0!</v>
      </c>
    </row>
    <row r="42" spans="2:18" ht="24" customHeight="1" thickBot="1" x14ac:dyDescent="0.3">
      <c r="B42" s="14" t="s">
        <v>42</v>
      </c>
      <c r="C42" s="51"/>
      <c r="D42" s="15"/>
      <c r="E42" s="15"/>
      <c r="F42" s="15"/>
      <c r="G42" s="57"/>
      <c r="H42" s="51"/>
      <c r="I42" s="16"/>
      <c r="J42" s="16"/>
      <c r="K42" s="16"/>
      <c r="L42" s="16" t="e">
        <f>L41</f>
        <v>#DIV/0!</v>
      </c>
      <c r="M42" s="16" t="e">
        <f>L42+$C$61</f>
        <v>#DIV/0!</v>
      </c>
      <c r="N42" s="16" t="e">
        <f>M42+$C$61</f>
        <v>#DIV/0!</v>
      </c>
      <c r="O42" s="16" t="e">
        <f>N42+$C$61</f>
        <v>#DIV/0!</v>
      </c>
      <c r="P42" s="16" t="e">
        <f>O42+$C$61</f>
        <v>#DIV/0!</v>
      </c>
      <c r="Q42" s="60" t="e">
        <f>P42+$C$61</f>
        <v>#DIV/0!</v>
      </c>
      <c r="R42" s="61"/>
    </row>
    <row r="43" spans="2:18" ht="24" customHeight="1" thickBot="1" x14ac:dyDescent="0.3">
      <c r="B43" s="20" t="s">
        <v>12</v>
      </c>
      <c r="C43" s="52"/>
      <c r="D43" s="21"/>
      <c r="E43" s="21"/>
      <c r="F43" s="21"/>
      <c r="G43" s="22"/>
      <c r="H43" s="52"/>
      <c r="I43" s="22"/>
      <c r="J43" s="22"/>
      <c r="K43" s="22"/>
      <c r="L43" s="8" t="str">
        <f>IF(G43="&gt;95%",95,IF(ISNUMBER(G43),G43,""))</f>
        <v/>
      </c>
      <c r="M43" s="22"/>
      <c r="N43" s="22"/>
      <c r="O43" s="22"/>
      <c r="P43" s="22"/>
      <c r="Q43" s="23"/>
    </row>
    <row r="44" spans="2:18" ht="24" customHeight="1" x14ac:dyDescent="0.25">
      <c r="B44" s="24" t="s">
        <v>13</v>
      </c>
      <c r="C44" s="53"/>
      <c r="D44" s="25"/>
      <c r="E44" s="25"/>
      <c r="F44" s="25"/>
      <c r="G44" s="26"/>
      <c r="H44" s="53"/>
      <c r="I44" s="26"/>
      <c r="J44" s="26"/>
      <c r="K44" s="26"/>
      <c r="L44" s="18" t="str">
        <f t="shared" ref="L44:L50" si="3">IF(G44="&gt;95%",95,IF(ISNUMBER(G44),G44,""))</f>
        <v/>
      </c>
      <c r="M44" s="26"/>
      <c r="N44" s="26"/>
      <c r="O44" s="26"/>
      <c r="P44" s="26"/>
      <c r="Q44" s="27"/>
    </row>
    <row r="45" spans="2:18" ht="24" customHeight="1" x14ac:dyDescent="0.25">
      <c r="B45" s="24" t="s">
        <v>14</v>
      </c>
      <c r="C45" s="53"/>
      <c r="D45" s="25"/>
      <c r="E45" s="25"/>
      <c r="F45" s="25"/>
      <c r="G45" s="26"/>
      <c r="H45" s="53"/>
      <c r="I45" s="26"/>
      <c r="J45" s="26"/>
      <c r="K45" s="26"/>
      <c r="L45" s="26" t="str">
        <f t="shared" si="3"/>
        <v/>
      </c>
      <c r="M45" s="26"/>
      <c r="N45" s="26"/>
      <c r="O45" s="26"/>
      <c r="P45" s="26"/>
      <c r="Q45" s="27"/>
    </row>
    <row r="46" spans="2:18" ht="24" customHeight="1" thickBot="1" x14ac:dyDescent="0.3">
      <c r="B46" s="28" t="s">
        <v>15</v>
      </c>
      <c r="C46" s="76"/>
      <c r="D46" s="78"/>
      <c r="E46" s="78"/>
      <c r="F46" s="78"/>
      <c r="G46" s="30"/>
      <c r="H46" s="54"/>
      <c r="I46" s="30"/>
      <c r="J46" s="30"/>
      <c r="K46" s="30"/>
      <c r="L46" s="36" t="str">
        <f t="shared" si="3"/>
        <v/>
      </c>
      <c r="M46" s="30"/>
      <c r="N46" s="30"/>
      <c r="O46" s="30"/>
      <c r="P46" s="30"/>
      <c r="Q46" s="31"/>
    </row>
    <row r="47" spans="2:18" ht="24" customHeight="1" x14ac:dyDescent="0.25">
      <c r="B47" s="20" t="s">
        <v>16</v>
      </c>
      <c r="C47" s="52"/>
      <c r="D47" s="21"/>
      <c r="E47" s="21"/>
      <c r="F47" s="21"/>
      <c r="G47" s="22"/>
      <c r="H47" s="52"/>
      <c r="I47" s="22"/>
      <c r="J47" s="22"/>
      <c r="K47" s="22"/>
      <c r="L47" s="22" t="str">
        <f t="shared" si="3"/>
        <v/>
      </c>
      <c r="M47" s="22"/>
      <c r="N47" s="22"/>
      <c r="O47" s="22"/>
      <c r="P47" s="22"/>
      <c r="Q47" s="23"/>
    </row>
    <row r="48" spans="2:18" ht="24" customHeight="1" x14ac:dyDescent="0.25">
      <c r="B48" s="24" t="s">
        <v>17</v>
      </c>
      <c r="C48" s="53"/>
      <c r="D48" s="25"/>
      <c r="E48" s="25"/>
      <c r="F48" s="25"/>
      <c r="G48" s="26"/>
      <c r="H48" s="53"/>
      <c r="I48" s="26"/>
      <c r="J48" s="26"/>
      <c r="K48" s="26"/>
      <c r="L48" s="59" t="str">
        <f t="shared" si="3"/>
        <v/>
      </c>
      <c r="M48" s="26"/>
      <c r="N48" s="26"/>
      <c r="O48" s="26"/>
      <c r="P48" s="26"/>
      <c r="Q48" s="27"/>
    </row>
    <row r="49" spans="2:17" ht="24" customHeight="1" x14ac:dyDescent="0.25">
      <c r="B49" s="24" t="s">
        <v>18</v>
      </c>
      <c r="C49" s="53"/>
      <c r="D49" s="25"/>
      <c r="E49" s="25"/>
      <c r="F49" s="25"/>
      <c r="G49" s="26"/>
      <c r="H49" s="53"/>
      <c r="I49" s="26"/>
      <c r="J49" s="26"/>
      <c r="K49" s="26"/>
      <c r="L49" s="30" t="str">
        <f t="shared" si="3"/>
        <v/>
      </c>
      <c r="M49" s="26"/>
      <c r="N49" s="26"/>
      <c r="O49" s="26"/>
      <c r="P49" s="26"/>
      <c r="Q49" s="27"/>
    </row>
    <row r="50" spans="2:17" ht="24" customHeight="1" thickBot="1" x14ac:dyDescent="0.3">
      <c r="B50" s="32" t="s">
        <v>19</v>
      </c>
      <c r="C50" s="54"/>
      <c r="D50" s="29"/>
      <c r="E50" s="29"/>
      <c r="F50" s="29"/>
      <c r="G50" s="33"/>
      <c r="H50" s="54"/>
      <c r="I50" s="33"/>
      <c r="J50" s="33"/>
      <c r="K50" s="33"/>
      <c r="L50" s="33" t="str">
        <f t="shared" si="3"/>
        <v/>
      </c>
      <c r="M50" s="33"/>
      <c r="N50" s="33"/>
      <c r="O50" s="33"/>
      <c r="P50" s="33"/>
      <c r="Q50" s="34"/>
    </row>
    <row r="51" spans="2:17" ht="24" hidden="1" customHeight="1" x14ac:dyDescent="0.25">
      <c r="B51" s="38" t="s">
        <v>21</v>
      </c>
      <c r="C51" s="38"/>
      <c r="D51" s="39"/>
      <c r="E51" s="39"/>
      <c r="F51" s="39"/>
      <c r="G51" s="39"/>
      <c r="H51" s="39"/>
      <c r="I51" s="40"/>
      <c r="J51" s="40"/>
      <c r="K51" s="40"/>
      <c r="L51" s="40" t="e">
        <f t="shared" ref="L51:Q53" si="4">IF(ISNUMBER(L62),L62,NA())</f>
        <v>#N/A</v>
      </c>
      <c r="M51" s="40" t="e">
        <f t="shared" si="4"/>
        <v>#N/A</v>
      </c>
      <c r="N51" s="40" t="e">
        <f t="shared" si="4"/>
        <v>#N/A</v>
      </c>
      <c r="O51" s="40" t="e">
        <f t="shared" si="4"/>
        <v>#N/A</v>
      </c>
      <c r="P51" s="40" t="e">
        <f t="shared" si="4"/>
        <v>#N/A</v>
      </c>
      <c r="Q51" s="40" t="e">
        <f t="shared" si="4"/>
        <v>#N/A</v>
      </c>
    </row>
    <row r="52" spans="2:17" ht="24" hidden="1" customHeight="1" x14ac:dyDescent="0.25">
      <c r="B52" s="38" t="s">
        <v>22</v>
      </c>
      <c r="C52" s="38"/>
      <c r="D52" s="39"/>
      <c r="E52" s="39"/>
      <c r="F52" s="39"/>
      <c r="G52" s="39"/>
      <c r="H52" s="39"/>
      <c r="I52" s="40"/>
      <c r="J52" s="40"/>
      <c r="K52" s="40"/>
      <c r="L52" s="40" t="e">
        <f t="shared" si="4"/>
        <v>#N/A</v>
      </c>
      <c r="M52" s="40" t="e">
        <f t="shared" si="4"/>
        <v>#N/A</v>
      </c>
      <c r="N52" s="40" t="e">
        <f t="shared" si="4"/>
        <v>#N/A</v>
      </c>
      <c r="O52" s="40" t="e">
        <f t="shared" si="4"/>
        <v>#N/A</v>
      </c>
      <c r="P52" s="40" t="e">
        <f t="shared" si="4"/>
        <v>#N/A</v>
      </c>
      <c r="Q52" s="40" t="e">
        <f t="shared" si="4"/>
        <v>#N/A</v>
      </c>
    </row>
    <row r="53" spans="2:17" hidden="1" x14ac:dyDescent="0.25">
      <c r="B53" s="38" t="s">
        <v>23</v>
      </c>
      <c r="C53" s="38"/>
      <c r="D53" s="39"/>
      <c r="E53" s="39"/>
      <c r="F53" s="39"/>
      <c r="G53" s="39"/>
      <c r="H53" s="39"/>
      <c r="I53" s="40"/>
      <c r="J53" s="40"/>
      <c r="K53" s="40"/>
      <c r="L53" s="40" t="e">
        <f t="shared" si="4"/>
        <v>#N/A</v>
      </c>
      <c r="M53" s="40" t="e">
        <f t="shared" si="4"/>
        <v>#N/A</v>
      </c>
      <c r="N53" s="40" t="e">
        <f t="shared" si="4"/>
        <v>#N/A</v>
      </c>
      <c r="O53" s="40" t="e">
        <f t="shared" si="4"/>
        <v>#N/A</v>
      </c>
      <c r="P53" s="40" t="e">
        <f t="shared" si="4"/>
        <v>#N/A</v>
      </c>
      <c r="Q53" s="40" t="e">
        <f t="shared" si="4"/>
        <v>#N/A</v>
      </c>
    </row>
    <row r="54" spans="2:17" hidden="1" x14ac:dyDescent="0.25">
      <c r="B54" t="s">
        <v>40</v>
      </c>
      <c r="L54">
        <f>C67</f>
        <v>73.3</v>
      </c>
      <c r="M54">
        <f>L54</f>
        <v>73.3</v>
      </c>
      <c r="N54">
        <f t="shared" ref="N54:Q54" si="5">M54</f>
        <v>73.3</v>
      </c>
      <c r="O54">
        <f t="shared" si="5"/>
        <v>73.3</v>
      </c>
      <c r="P54">
        <f t="shared" si="5"/>
        <v>73.3</v>
      </c>
      <c r="Q54">
        <f t="shared" si="5"/>
        <v>73.3</v>
      </c>
    </row>
    <row r="55" spans="2:17" hidden="1" x14ac:dyDescent="0.25">
      <c r="B55" t="s">
        <v>39</v>
      </c>
      <c r="L55">
        <f>C66-C67</f>
        <v>3.6000000000000085</v>
      </c>
      <c r="M55">
        <f t="shared" ref="M55:Q59" si="6">L55</f>
        <v>3.6000000000000085</v>
      </c>
      <c r="N55">
        <f t="shared" si="6"/>
        <v>3.6000000000000085</v>
      </c>
      <c r="O55">
        <f t="shared" si="6"/>
        <v>3.6000000000000085</v>
      </c>
      <c r="P55">
        <f t="shared" si="6"/>
        <v>3.6000000000000085</v>
      </c>
      <c r="Q55">
        <f t="shared" si="6"/>
        <v>3.6000000000000085</v>
      </c>
    </row>
    <row r="56" spans="2:17" hidden="1" x14ac:dyDescent="0.25">
      <c r="B56" t="s">
        <v>46</v>
      </c>
      <c r="L56">
        <f>C65-C66</f>
        <v>3.6999999999999886</v>
      </c>
      <c r="M56">
        <f t="shared" si="6"/>
        <v>3.6999999999999886</v>
      </c>
      <c r="N56">
        <f t="shared" si="6"/>
        <v>3.6999999999999886</v>
      </c>
      <c r="O56">
        <f t="shared" si="6"/>
        <v>3.6999999999999886</v>
      </c>
      <c r="P56">
        <f t="shared" si="6"/>
        <v>3.6999999999999886</v>
      </c>
      <c r="Q56">
        <f t="shared" si="6"/>
        <v>3.6999999999999886</v>
      </c>
    </row>
    <row r="57" spans="2:17" hidden="1" x14ac:dyDescent="0.25">
      <c r="B57" t="s">
        <v>38</v>
      </c>
      <c r="L57">
        <f>C64-C65</f>
        <v>2.9000000000000057</v>
      </c>
      <c r="M57">
        <f t="shared" si="6"/>
        <v>2.9000000000000057</v>
      </c>
      <c r="N57">
        <f t="shared" si="6"/>
        <v>2.9000000000000057</v>
      </c>
      <c r="O57">
        <f t="shared" si="6"/>
        <v>2.9000000000000057</v>
      </c>
      <c r="P57">
        <f t="shared" si="6"/>
        <v>2.9000000000000057</v>
      </c>
      <c r="Q57">
        <f t="shared" si="6"/>
        <v>2.9000000000000057</v>
      </c>
    </row>
    <row r="58" spans="2:17" hidden="1" x14ac:dyDescent="0.25">
      <c r="B58" t="s">
        <v>37</v>
      </c>
      <c r="L58">
        <f>C63-C64</f>
        <v>2.2999999999999972</v>
      </c>
      <c r="M58">
        <f t="shared" si="6"/>
        <v>2.2999999999999972</v>
      </c>
      <c r="N58">
        <f t="shared" si="6"/>
        <v>2.2999999999999972</v>
      </c>
      <c r="O58">
        <f t="shared" si="6"/>
        <v>2.2999999999999972</v>
      </c>
      <c r="P58">
        <f t="shared" si="6"/>
        <v>2.2999999999999972</v>
      </c>
      <c r="Q58">
        <f t="shared" si="6"/>
        <v>2.2999999999999972</v>
      </c>
    </row>
    <row r="59" spans="2:17" hidden="1" x14ac:dyDescent="0.25">
      <c r="B59" t="s">
        <v>36</v>
      </c>
      <c r="L59">
        <f>100-C63</f>
        <v>14.200000000000003</v>
      </c>
      <c r="M59">
        <f t="shared" si="6"/>
        <v>14.200000000000003</v>
      </c>
      <c r="N59">
        <f t="shared" si="6"/>
        <v>14.200000000000003</v>
      </c>
      <c r="O59">
        <f t="shared" si="6"/>
        <v>14.200000000000003</v>
      </c>
      <c r="P59">
        <f t="shared" si="6"/>
        <v>14.200000000000003</v>
      </c>
      <c r="Q59">
        <f t="shared" si="6"/>
        <v>14.200000000000003</v>
      </c>
    </row>
    <row r="60" spans="2:17" ht="15.75" thickBot="1" x14ac:dyDescent="0.3"/>
    <row r="61" spans="2:17" ht="30.75" thickBot="1" x14ac:dyDescent="0.3">
      <c r="B61" s="42" t="s">
        <v>35</v>
      </c>
      <c r="C61" s="45">
        <f>1.2</f>
        <v>1.2</v>
      </c>
      <c r="L61" s="37" t="s">
        <v>47</v>
      </c>
      <c r="M61" s="4" t="s">
        <v>7</v>
      </c>
      <c r="N61" s="4" t="s">
        <v>8</v>
      </c>
      <c r="O61" s="4" t="s">
        <v>9</v>
      </c>
      <c r="P61" s="4" t="s">
        <v>20</v>
      </c>
      <c r="Q61" s="5" t="s">
        <v>48</v>
      </c>
    </row>
    <row r="62" spans="2:17" ht="32.25" customHeight="1" x14ac:dyDescent="0.25">
      <c r="B62" s="87" t="s">
        <v>41</v>
      </c>
      <c r="C62" s="88"/>
      <c r="G62" s="35" t="s">
        <v>21</v>
      </c>
      <c r="K62" s="35" t="s">
        <v>21</v>
      </c>
      <c r="L62" s="62" t="e">
        <f>L38</f>
        <v>#DIV/0!</v>
      </c>
      <c r="M62" s="63"/>
      <c r="N62" s="64"/>
      <c r="O62" s="64"/>
      <c r="P62" s="64"/>
      <c r="Q62" s="65"/>
    </row>
    <row r="63" spans="2:17" ht="32.25" customHeight="1" thickBot="1" x14ac:dyDescent="0.3">
      <c r="B63" s="46" t="s">
        <v>36</v>
      </c>
      <c r="C63" s="43">
        <v>85.8</v>
      </c>
      <c r="G63" s="35" t="s">
        <v>22</v>
      </c>
      <c r="K63" s="35" t="s">
        <v>22</v>
      </c>
      <c r="L63" s="66" t="e">
        <f>L38</f>
        <v>#DIV/0!</v>
      </c>
      <c r="M63" s="67"/>
      <c r="N63" s="68"/>
      <c r="O63" s="68"/>
      <c r="P63" s="68"/>
      <c r="Q63" s="69"/>
    </row>
    <row r="64" spans="2:17" ht="32.25" customHeight="1" thickBot="1" x14ac:dyDescent="0.3">
      <c r="B64" s="46" t="s">
        <v>37</v>
      </c>
      <c r="C64" s="43">
        <v>83.5</v>
      </c>
      <c r="G64" s="35" t="s">
        <v>23</v>
      </c>
      <c r="K64" s="35" t="s">
        <v>23</v>
      </c>
      <c r="L64" s="70" t="e">
        <f>L41</f>
        <v>#DIV/0!</v>
      </c>
      <c r="M64" s="71"/>
      <c r="N64" s="72"/>
      <c r="O64" s="72"/>
      <c r="P64" s="72"/>
      <c r="Q64" s="73"/>
    </row>
    <row r="65" spans="2:12" ht="28.15" customHeight="1" x14ac:dyDescent="0.25">
      <c r="B65" s="46" t="s">
        <v>38</v>
      </c>
      <c r="C65" s="43">
        <v>80.599999999999994</v>
      </c>
      <c r="K65" s="41"/>
    </row>
    <row r="66" spans="2:12" ht="28.15" customHeight="1" x14ac:dyDescent="0.25">
      <c r="B66" s="46" t="s">
        <v>39</v>
      </c>
      <c r="C66" s="43">
        <v>76.900000000000006</v>
      </c>
      <c r="L66" t="s">
        <v>45</v>
      </c>
    </row>
    <row r="67" spans="2:12" ht="28.15" customHeight="1" thickBot="1" x14ac:dyDescent="0.3">
      <c r="B67" s="47" t="s">
        <v>40</v>
      </c>
      <c r="C67" s="44">
        <v>73.3</v>
      </c>
    </row>
  </sheetData>
  <mergeCells count="1">
    <mergeCell ref="B62:C62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5:R67"/>
  <sheetViews>
    <sheetView topLeftCell="A23" zoomScale="74" zoomScaleNormal="100" workbookViewId="0">
      <selection activeCell="D37" sqref="D37:G50"/>
    </sheetView>
  </sheetViews>
  <sheetFormatPr defaultRowHeight="15" x14ac:dyDescent="0.25"/>
  <cols>
    <col min="2" max="2" width="30.28515625" customWidth="1"/>
    <col min="3" max="3" width="8.85546875" customWidth="1"/>
    <col min="7" max="7" width="8.42578125" customWidth="1"/>
    <col min="8" max="9" width="7.85546875" hidden="1" customWidth="1"/>
    <col min="10" max="10" width="22.85546875" hidden="1" customWidth="1"/>
    <col min="11" max="11" width="7.85546875" hidden="1" customWidth="1"/>
    <col min="12" max="12" width="9.140625" customWidth="1"/>
  </cols>
  <sheetData>
    <row r="35" spans="2:18" ht="15.75" thickBot="1" x14ac:dyDescent="0.3"/>
    <row r="36" spans="2:18" ht="17.25" customHeight="1" thickBot="1" x14ac:dyDescent="0.3">
      <c r="B36" s="1" t="s">
        <v>0</v>
      </c>
      <c r="C36" s="2" t="s">
        <v>1</v>
      </c>
      <c r="D36" s="3" t="s">
        <v>2</v>
      </c>
      <c r="E36" s="3" t="s">
        <v>3</v>
      </c>
      <c r="F36" s="3" t="s">
        <v>4</v>
      </c>
      <c r="G36" s="55" t="s">
        <v>5</v>
      </c>
      <c r="H36" s="48" t="s">
        <v>1</v>
      </c>
      <c r="I36" s="4" t="s">
        <v>2</v>
      </c>
      <c r="J36" s="4" t="s">
        <v>3</v>
      </c>
      <c r="K36" s="4" t="s">
        <v>4</v>
      </c>
      <c r="L36" s="4" t="s">
        <v>47</v>
      </c>
      <c r="M36" s="4" t="s">
        <v>6</v>
      </c>
      <c r="N36" s="4" t="s">
        <v>7</v>
      </c>
      <c r="O36" s="4" t="s">
        <v>8</v>
      </c>
      <c r="P36" s="4" t="s">
        <v>9</v>
      </c>
      <c r="Q36" s="5" t="s">
        <v>20</v>
      </c>
    </row>
    <row r="37" spans="2:18" ht="24" customHeight="1" thickBot="1" x14ac:dyDescent="0.3">
      <c r="B37" s="6" t="s">
        <v>10</v>
      </c>
      <c r="C37" s="74"/>
      <c r="D37" s="7"/>
      <c r="E37" s="7"/>
      <c r="F37" s="7"/>
      <c r="G37" s="36"/>
      <c r="H37" s="8" t="e">
        <f>IF(C37="&gt;95%",95,IF(ISNUMBER(C37),C37,NA()))</f>
        <v>#N/A</v>
      </c>
      <c r="I37" s="8" t="e">
        <f t="shared" ref="I37:L37" si="0">IF(D37="&gt;95%",95,IF(ISNUMBER(D37),D37,NA()))</f>
        <v>#N/A</v>
      </c>
      <c r="J37" s="8" t="e">
        <f t="shared" si="0"/>
        <v>#N/A</v>
      </c>
      <c r="K37" s="8" t="e">
        <f t="shared" si="0"/>
        <v>#N/A</v>
      </c>
      <c r="L37" s="8" t="e">
        <f t="shared" si="0"/>
        <v>#N/A</v>
      </c>
      <c r="M37" s="8"/>
      <c r="N37" s="8"/>
      <c r="O37" s="8"/>
      <c r="P37" s="8"/>
      <c r="Q37" s="9"/>
    </row>
    <row r="38" spans="2:18" ht="24" customHeight="1" x14ac:dyDescent="0.25">
      <c r="B38" s="10" t="s">
        <v>44</v>
      </c>
      <c r="C38" s="50"/>
      <c r="D38" s="11"/>
      <c r="E38" s="11"/>
      <c r="F38" s="11"/>
      <c r="G38" s="56"/>
      <c r="H38" s="50"/>
      <c r="I38" s="12"/>
      <c r="J38" s="12"/>
      <c r="K38" s="12"/>
      <c r="L38" s="12" t="e">
        <f>AVERAGEIF(J37:L37,"&lt;&gt;#N/A")</f>
        <v>#DIV/0!</v>
      </c>
      <c r="M38" s="12" t="e">
        <f>L38</f>
        <v>#DIV/0!</v>
      </c>
      <c r="N38" s="12" t="e">
        <f>M38</f>
        <v>#DIV/0!</v>
      </c>
      <c r="O38" s="12" t="e">
        <f>N38</f>
        <v>#DIV/0!</v>
      </c>
      <c r="P38" s="12" t="e">
        <f>O38</f>
        <v>#DIV/0!</v>
      </c>
      <c r="Q38" s="13" t="e">
        <f>L38</f>
        <v>#DIV/0!</v>
      </c>
    </row>
    <row r="39" spans="2:18" ht="24" customHeight="1" thickBot="1" x14ac:dyDescent="0.3">
      <c r="B39" s="14" t="s">
        <v>42</v>
      </c>
      <c r="C39" s="51"/>
      <c r="D39" s="15"/>
      <c r="E39" s="15"/>
      <c r="F39" s="15"/>
      <c r="G39" s="57"/>
      <c r="H39" s="51"/>
      <c r="I39" s="16"/>
      <c r="J39" s="16"/>
      <c r="K39" s="16"/>
      <c r="L39" s="16" t="e">
        <f>L38</f>
        <v>#DIV/0!</v>
      </c>
      <c r="M39" s="16" t="e">
        <f>L39+$C$61</f>
        <v>#DIV/0!</v>
      </c>
      <c r="N39" s="16" t="e">
        <f>M39+$C$61</f>
        <v>#DIV/0!</v>
      </c>
      <c r="O39" s="16" t="e">
        <f>N39+$C$61</f>
        <v>#DIV/0!</v>
      </c>
      <c r="P39" s="16" t="e">
        <f>O39+$C$61</f>
        <v>#DIV/0!</v>
      </c>
      <c r="Q39" s="60" t="e">
        <f>P39+$C$61</f>
        <v>#DIV/0!</v>
      </c>
      <c r="R39" s="61"/>
    </row>
    <row r="40" spans="2:18" ht="24" customHeight="1" thickBot="1" x14ac:dyDescent="0.3">
      <c r="B40" s="17" t="s">
        <v>11</v>
      </c>
      <c r="C40" s="75"/>
      <c r="D40" s="18"/>
      <c r="E40" s="18"/>
      <c r="F40" s="18"/>
      <c r="G40" s="58"/>
      <c r="H40" s="8" t="e">
        <f>IF(C40="&gt;95%",95,IF(ISNUMBER(C40),C40,NA()))</f>
        <v>#N/A</v>
      </c>
      <c r="I40" s="8" t="e">
        <f t="shared" ref="I40:L40" si="1">IF(D40="&gt;95%",95,IF(ISNUMBER(D40),D40,NA()))</f>
        <v>#N/A</v>
      </c>
      <c r="J40" s="8" t="e">
        <f t="shared" si="1"/>
        <v>#N/A</v>
      </c>
      <c r="K40" s="8" t="e">
        <f t="shared" si="1"/>
        <v>#N/A</v>
      </c>
      <c r="L40" s="8" t="e">
        <f t="shared" si="1"/>
        <v>#N/A</v>
      </c>
      <c r="M40" s="18"/>
      <c r="N40" s="18"/>
      <c r="O40" s="18"/>
      <c r="P40" s="18"/>
      <c r="Q40" s="19"/>
    </row>
    <row r="41" spans="2:18" ht="24" customHeight="1" x14ac:dyDescent="0.25">
      <c r="B41" s="10" t="s">
        <v>44</v>
      </c>
      <c r="C41" s="50"/>
      <c r="D41" s="11"/>
      <c r="E41" s="11"/>
      <c r="F41" s="11"/>
      <c r="G41" s="56"/>
      <c r="H41" s="50"/>
      <c r="I41" s="12"/>
      <c r="J41" s="12"/>
      <c r="K41" s="12"/>
      <c r="L41" s="12" t="e">
        <f>AVERAGEIF(J40:L40,"&lt;&gt;#N/A")</f>
        <v>#DIV/0!</v>
      </c>
      <c r="M41" s="12" t="e">
        <f t="shared" ref="M41:P41" si="2">L41</f>
        <v>#DIV/0!</v>
      </c>
      <c r="N41" s="12" t="e">
        <f t="shared" si="2"/>
        <v>#DIV/0!</v>
      </c>
      <c r="O41" s="12" t="e">
        <f t="shared" si="2"/>
        <v>#DIV/0!</v>
      </c>
      <c r="P41" s="12" t="e">
        <f t="shared" si="2"/>
        <v>#DIV/0!</v>
      </c>
      <c r="Q41" s="13" t="e">
        <f>L41</f>
        <v>#DIV/0!</v>
      </c>
    </row>
    <row r="42" spans="2:18" ht="24" customHeight="1" thickBot="1" x14ac:dyDescent="0.3">
      <c r="B42" s="14" t="s">
        <v>42</v>
      </c>
      <c r="C42" s="51"/>
      <c r="D42" s="15"/>
      <c r="E42" s="15"/>
      <c r="F42" s="15"/>
      <c r="G42" s="57"/>
      <c r="H42" s="51"/>
      <c r="I42" s="16"/>
      <c r="J42" s="16"/>
      <c r="K42" s="16"/>
      <c r="L42" s="16" t="e">
        <f>L41</f>
        <v>#DIV/0!</v>
      </c>
      <c r="M42" s="16" t="e">
        <f>L42+$C$61</f>
        <v>#DIV/0!</v>
      </c>
      <c r="N42" s="16" t="e">
        <f>M42+$C$61</f>
        <v>#DIV/0!</v>
      </c>
      <c r="O42" s="16" t="e">
        <f>N42+$C$61</f>
        <v>#DIV/0!</v>
      </c>
      <c r="P42" s="16" t="e">
        <f>O42+$C$61</f>
        <v>#DIV/0!</v>
      </c>
      <c r="Q42" s="60" t="e">
        <f>P42+$C$61</f>
        <v>#DIV/0!</v>
      </c>
      <c r="R42" s="61"/>
    </row>
    <row r="43" spans="2:18" ht="24" customHeight="1" x14ac:dyDescent="0.25">
      <c r="B43" s="20" t="s">
        <v>12</v>
      </c>
      <c r="C43" s="52"/>
      <c r="D43" s="21"/>
      <c r="E43" s="21"/>
      <c r="F43" s="21"/>
      <c r="G43" s="22"/>
      <c r="H43" s="52"/>
      <c r="I43" s="22"/>
      <c r="J43" s="22"/>
      <c r="K43" s="22"/>
      <c r="L43" s="18" t="str">
        <f>IF(G43="&gt;95%",95,IF(ISNUMBER(G43),G43,""))</f>
        <v/>
      </c>
      <c r="M43" s="22"/>
      <c r="N43" s="22"/>
      <c r="O43" s="22"/>
      <c r="P43" s="22"/>
      <c r="Q43" s="23"/>
    </row>
    <row r="44" spans="2:18" ht="24" customHeight="1" x14ac:dyDescent="0.25">
      <c r="B44" s="24" t="s">
        <v>13</v>
      </c>
      <c r="C44" s="53"/>
      <c r="D44" s="25"/>
      <c r="E44" s="25"/>
      <c r="F44" s="25"/>
      <c r="G44" s="26"/>
      <c r="H44" s="53"/>
      <c r="I44" s="26"/>
      <c r="J44" s="26"/>
      <c r="K44" s="26"/>
      <c r="L44" s="26" t="str">
        <f t="shared" ref="L44:L50" si="3">IF(G44="&gt;95%",95,IF(ISNUMBER(G44),G44,""))</f>
        <v/>
      </c>
      <c r="M44" s="26"/>
      <c r="N44" s="26"/>
      <c r="O44" s="26"/>
      <c r="P44" s="26"/>
      <c r="Q44" s="27"/>
    </row>
    <row r="45" spans="2:18" ht="24" customHeight="1" x14ac:dyDescent="0.25">
      <c r="B45" s="24" t="s">
        <v>14</v>
      </c>
      <c r="C45" s="53"/>
      <c r="D45" s="25"/>
      <c r="E45" s="25"/>
      <c r="F45" s="25"/>
      <c r="G45" s="26"/>
      <c r="H45" s="53"/>
      <c r="I45" s="26"/>
      <c r="J45" s="26"/>
      <c r="K45" s="26"/>
      <c r="L45" s="26" t="str">
        <f t="shared" si="3"/>
        <v/>
      </c>
      <c r="M45" s="26"/>
      <c r="N45" s="26"/>
      <c r="O45" s="26"/>
      <c r="P45" s="26"/>
      <c r="Q45" s="27"/>
    </row>
    <row r="46" spans="2:18" ht="24" customHeight="1" thickBot="1" x14ac:dyDescent="0.3">
      <c r="B46" s="28" t="s">
        <v>15</v>
      </c>
      <c r="C46" s="76"/>
      <c r="D46" s="29"/>
      <c r="E46" s="29"/>
      <c r="F46" s="29"/>
      <c r="G46" s="33"/>
      <c r="H46" s="54"/>
      <c r="I46" s="30"/>
      <c r="J46" s="30"/>
      <c r="K46" s="30"/>
      <c r="L46" s="36" t="str">
        <f t="shared" si="3"/>
        <v/>
      </c>
      <c r="M46" s="30"/>
      <c r="N46" s="30"/>
      <c r="O46" s="30"/>
      <c r="P46" s="30"/>
      <c r="Q46" s="31"/>
    </row>
    <row r="47" spans="2:18" ht="24" customHeight="1" x14ac:dyDescent="0.25">
      <c r="B47" s="20" t="s">
        <v>16</v>
      </c>
      <c r="C47" s="52"/>
      <c r="D47" s="21"/>
      <c r="E47" s="21"/>
      <c r="F47" s="21"/>
      <c r="G47" s="22"/>
      <c r="H47" s="52"/>
      <c r="I47" s="22"/>
      <c r="J47" s="22"/>
      <c r="K47" s="22"/>
      <c r="L47" s="22" t="str">
        <f t="shared" si="3"/>
        <v/>
      </c>
      <c r="M47" s="22"/>
      <c r="N47" s="22"/>
      <c r="O47" s="22"/>
      <c r="P47" s="22"/>
      <c r="Q47" s="23"/>
    </row>
    <row r="48" spans="2:18" ht="24" customHeight="1" x14ac:dyDescent="0.25">
      <c r="B48" s="24" t="s">
        <v>17</v>
      </c>
      <c r="C48" s="53"/>
      <c r="D48" s="25"/>
      <c r="E48" s="25"/>
      <c r="F48" s="25"/>
      <c r="G48" s="26"/>
      <c r="H48" s="53"/>
      <c r="I48" s="26"/>
      <c r="J48" s="26"/>
      <c r="K48" s="26"/>
      <c r="L48" s="59" t="str">
        <f t="shared" si="3"/>
        <v/>
      </c>
      <c r="M48" s="26"/>
      <c r="N48" s="26"/>
      <c r="O48" s="26"/>
      <c r="P48" s="26"/>
      <c r="Q48" s="27"/>
    </row>
    <row r="49" spans="2:17" ht="24" customHeight="1" x14ac:dyDescent="0.25">
      <c r="B49" s="24" t="s">
        <v>18</v>
      </c>
      <c r="C49" s="53"/>
      <c r="D49" s="25"/>
      <c r="E49" s="25"/>
      <c r="F49" s="25"/>
      <c r="G49" s="26"/>
      <c r="H49" s="53"/>
      <c r="I49" s="26"/>
      <c r="J49" s="26"/>
      <c r="K49" s="26"/>
      <c r="L49" s="30" t="str">
        <f t="shared" si="3"/>
        <v/>
      </c>
      <c r="M49" s="26"/>
      <c r="N49" s="26"/>
      <c r="O49" s="26"/>
      <c r="P49" s="26"/>
      <c r="Q49" s="27"/>
    </row>
    <row r="50" spans="2:17" ht="24" customHeight="1" thickBot="1" x14ac:dyDescent="0.3">
      <c r="B50" s="32" t="s">
        <v>19</v>
      </c>
      <c r="C50" s="54"/>
      <c r="D50" s="29"/>
      <c r="E50" s="29"/>
      <c r="F50" s="29"/>
      <c r="G50" s="33"/>
      <c r="H50" s="54"/>
      <c r="I50" s="33"/>
      <c r="J50" s="33"/>
      <c r="K50" s="33"/>
      <c r="L50" s="33" t="str">
        <f t="shared" si="3"/>
        <v/>
      </c>
      <c r="M50" s="33"/>
      <c r="N50" s="33"/>
      <c r="O50" s="33"/>
      <c r="P50" s="33"/>
      <c r="Q50" s="34"/>
    </row>
    <row r="51" spans="2:17" ht="24" hidden="1" customHeight="1" x14ac:dyDescent="0.25">
      <c r="B51" s="38" t="s">
        <v>21</v>
      </c>
      <c r="C51" s="38"/>
      <c r="D51" s="39"/>
      <c r="E51" s="39"/>
      <c r="F51" s="39"/>
      <c r="G51" s="39"/>
      <c r="H51" s="39"/>
      <c r="I51" s="40"/>
      <c r="J51" s="40"/>
      <c r="K51" s="40"/>
      <c r="L51" s="40" t="e">
        <f t="shared" ref="L51:Q53" si="4">IF(ISNUMBER(L62),L62,NA())</f>
        <v>#N/A</v>
      </c>
      <c r="M51" s="40" t="e">
        <f t="shared" si="4"/>
        <v>#N/A</v>
      </c>
      <c r="N51" s="40" t="e">
        <f t="shared" si="4"/>
        <v>#N/A</v>
      </c>
      <c r="O51" s="40" t="e">
        <f t="shared" si="4"/>
        <v>#N/A</v>
      </c>
      <c r="P51" s="40" t="e">
        <f t="shared" si="4"/>
        <v>#N/A</v>
      </c>
      <c r="Q51" s="40" t="e">
        <f t="shared" si="4"/>
        <v>#N/A</v>
      </c>
    </row>
    <row r="52" spans="2:17" ht="24" hidden="1" customHeight="1" x14ac:dyDescent="0.25">
      <c r="B52" s="38" t="s">
        <v>22</v>
      </c>
      <c r="C52" s="38"/>
      <c r="D52" s="39"/>
      <c r="E52" s="39"/>
      <c r="F52" s="39"/>
      <c r="G52" s="39"/>
      <c r="H52" s="39"/>
      <c r="I52" s="40"/>
      <c r="J52" s="40"/>
      <c r="K52" s="40"/>
      <c r="L52" s="40" t="e">
        <f t="shared" si="4"/>
        <v>#N/A</v>
      </c>
      <c r="M52" s="40" t="e">
        <f t="shared" si="4"/>
        <v>#N/A</v>
      </c>
      <c r="N52" s="40" t="e">
        <f t="shared" si="4"/>
        <v>#N/A</v>
      </c>
      <c r="O52" s="40" t="e">
        <f t="shared" si="4"/>
        <v>#N/A</v>
      </c>
      <c r="P52" s="40" t="e">
        <f t="shared" si="4"/>
        <v>#N/A</v>
      </c>
      <c r="Q52" s="40" t="e">
        <f t="shared" si="4"/>
        <v>#N/A</v>
      </c>
    </row>
    <row r="53" spans="2:17" hidden="1" x14ac:dyDescent="0.25">
      <c r="B53" s="38" t="s">
        <v>23</v>
      </c>
      <c r="C53" s="38"/>
      <c r="D53" s="39"/>
      <c r="E53" s="39"/>
      <c r="F53" s="39"/>
      <c r="G53" s="39"/>
      <c r="H53" s="39"/>
      <c r="I53" s="40"/>
      <c r="J53" s="40"/>
      <c r="K53" s="40"/>
      <c r="L53" s="40" t="e">
        <f t="shared" si="4"/>
        <v>#N/A</v>
      </c>
      <c r="M53" s="40" t="e">
        <f t="shared" si="4"/>
        <v>#N/A</v>
      </c>
      <c r="N53" s="40" t="e">
        <f t="shared" si="4"/>
        <v>#N/A</v>
      </c>
      <c r="O53" s="40" t="e">
        <f t="shared" si="4"/>
        <v>#N/A</v>
      </c>
      <c r="P53" s="40" t="e">
        <f t="shared" si="4"/>
        <v>#N/A</v>
      </c>
      <c r="Q53" s="40" t="e">
        <f t="shared" si="4"/>
        <v>#N/A</v>
      </c>
    </row>
    <row r="54" spans="2:17" hidden="1" x14ac:dyDescent="0.25">
      <c r="B54" t="s">
        <v>40</v>
      </c>
      <c r="L54">
        <f>C67</f>
        <v>28.4</v>
      </c>
      <c r="M54">
        <f>L54</f>
        <v>28.4</v>
      </c>
      <c r="N54">
        <f t="shared" ref="N54:Q54" si="5">M54</f>
        <v>28.4</v>
      </c>
      <c r="O54">
        <f t="shared" si="5"/>
        <v>28.4</v>
      </c>
      <c r="P54">
        <f t="shared" si="5"/>
        <v>28.4</v>
      </c>
      <c r="Q54">
        <f t="shared" si="5"/>
        <v>28.4</v>
      </c>
    </row>
    <row r="55" spans="2:17" hidden="1" x14ac:dyDescent="0.25">
      <c r="B55" t="s">
        <v>39</v>
      </c>
      <c r="L55">
        <f>C66-C67</f>
        <v>7.2000000000000028</v>
      </c>
      <c r="M55">
        <f t="shared" ref="M55:Q59" si="6">L55</f>
        <v>7.2000000000000028</v>
      </c>
      <c r="N55">
        <f t="shared" si="6"/>
        <v>7.2000000000000028</v>
      </c>
      <c r="O55">
        <f t="shared" si="6"/>
        <v>7.2000000000000028</v>
      </c>
      <c r="P55">
        <f t="shared" si="6"/>
        <v>7.2000000000000028</v>
      </c>
      <c r="Q55">
        <f t="shared" si="6"/>
        <v>7.2000000000000028</v>
      </c>
    </row>
    <row r="56" spans="2:17" hidden="1" x14ac:dyDescent="0.25">
      <c r="B56" t="s">
        <v>46</v>
      </c>
      <c r="L56">
        <f>C65-C66</f>
        <v>8.1999999999999957</v>
      </c>
      <c r="M56">
        <f t="shared" si="6"/>
        <v>8.1999999999999957</v>
      </c>
      <c r="N56">
        <f t="shared" si="6"/>
        <v>8.1999999999999957</v>
      </c>
      <c r="O56">
        <f t="shared" si="6"/>
        <v>8.1999999999999957</v>
      </c>
      <c r="P56">
        <f t="shared" si="6"/>
        <v>8.1999999999999957</v>
      </c>
      <c r="Q56">
        <f t="shared" si="6"/>
        <v>8.1999999999999957</v>
      </c>
    </row>
    <row r="57" spans="2:17" hidden="1" x14ac:dyDescent="0.25">
      <c r="B57" t="s">
        <v>38</v>
      </c>
      <c r="L57">
        <f>C64-C65</f>
        <v>6.9000000000000057</v>
      </c>
      <c r="M57">
        <f t="shared" si="6"/>
        <v>6.9000000000000057</v>
      </c>
      <c r="N57">
        <f t="shared" si="6"/>
        <v>6.9000000000000057</v>
      </c>
      <c r="O57">
        <f t="shared" si="6"/>
        <v>6.9000000000000057</v>
      </c>
      <c r="P57">
        <f t="shared" si="6"/>
        <v>6.9000000000000057</v>
      </c>
      <c r="Q57">
        <f t="shared" si="6"/>
        <v>6.9000000000000057</v>
      </c>
    </row>
    <row r="58" spans="2:17" hidden="1" x14ac:dyDescent="0.25">
      <c r="B58" t="s">
        <v>37</v>
      </c>
      <c r="L58">
        <f>C63-C64</f>
        <v>9.2999999999999972</v>
      </c>
      <c r="M58">
        <f t="shared" si="6"/>
        <v>9.2999999999999972</v>
      </c>
      <c r="N58">
        <f t="shared" si="6"/>
        <v>9.2999999999999972</v>
      </c>
      <c r="O58">
        <f t="shared" si="6"/>
        <v>9.2999999999999972</v>
      </c>
      <c r="P58">
        <f t="shared" si="6"/>
        <v>9.2999999999999972</v>
      </c>
      <c r="Q58">
        <f t="shared" si="6"/>
        <v>9.2999999999999972</v>
      </c>
    </row>
    <row r="59" spans="2:17" hidden="1" x14ac:dyDescent="0.25">
      <c r="B59" t="s">
        <v>36</v>
      </c>
      <c r="L59">
        <f>100-C63</f>
        <v>40</v>
      </c>
      <c r="M59">
        <f t="shared" si="6"/>
        <v>40</v>
      </c>
      <c r="N59">
        <f t="shared" si="6"/>
        <v>40</v>
      </c>
      <c r="O59">
        <f t="shared" si="6"/>
        <v>40</v>
      </c>
      <c r="P59">
        <f t="shared" si="6"/>
        <v>40</v>
      </c>
      <c r="Q59">
        <f t="shared" si="6"/>
        <v>40</v>
      </c>
    </row>
    <row r="60" spans="2:17" ht="15.75" thickBot="1" x14ac:dyDescent="0.3"/>
    <row r="61" spans="2:17" ht="30.75" thickBot="1" x14ac:dyDescent="0.3">
      <c r="B61" s="42" t="s">
        <v>35</v>
      </c>
      <c r="C61" s="45">
        <v>3.7</v>
      </c>
      <c r="L61" s="37" t="s">
        <v>43</v>
      </c>
      <c r="M61" s="4" t="s">
        <v>7</v>
      </c>
      <c r="N61" s="4" t="s">
        <v>8</v>
      </c>
      <c r="O61" s="4" t="s">
        <v>9</v>
      </c>
      <c r="P61" s="5" t="s">
        <v>20</v>
      </c>
      <c r="Q61" s="5" t="s">
        <v>48</v>
      </c>
    </row>
    <row r="62" spans="2:17" ht="32.25" customHeight="1" x14ac:dyDescent="0.25">
      <c r="B62" s="87" t="s">
        <v>41</v>
      </c>
      <c r="C62" s="88"/>
      <c r="G62" s="35" t="s">
        <v>21</v>
      </c>
      <c r="K62" s="35" t="s">
        <v>21</v>
      </c>
      <c r="L62" s="62" t="e">
        <f>L38</f>
        <v>#DIV/0!</v>
      </c>
      <c r="M62" s="63"/>
      <c r="N62" s="64"/>
      <c r="O62" s="64"/>
      <c r="P62" s="64"/>
      <c r="Q62" s="65"/>
    </row>
    <row r="63" spans="2:17" ht="32.25" customHeight="1" thickBot="1" x14ac:dyDescent="0.3">
      <c r="B63" s="46" t="s">
        <v>36</v>
      </c>
      <c r="C63" s="43">
        <v>60</v>
      </c>
      <c r="G63" s="35" t="s">
        <v>22</v>
      </c>
      <c r="K63" s="35" t="s">
        <v>22</v>
      </c>
      <c r="L63" s="66" t="e">
        <f>L38</f>
        <v>#DIV/0!</v>
      </c>
      <c r="M63" s="67"/>
      <c r="N63" s="68"/>
      <c r="O63" s="68"/>
      <c r="P63" s="68"/>
      <c r="Q63" s="69"/>
    </row>
    <row r="64" spans="2:17" ht="32.25" customHeight="1" thickBot="1" x14ac:dyDescent="0.3">
      <c r="B64" s="46" t="s">
        <v>37</v>
      </c>
      <c r="C64" s="43">
        <v>50.7</v>
      </c>
      <c r="G64" s="35" t="s">
        <v>23</v>
      </c>
      <c r="K64" s="35" t="s">
        <v>23</v>
      </c>
      <c r="L64" s="70" t="e">
        <f>L41</f>
        <v>#DIV/0!</v>
      </c>
      <c r="M64" s="71"/>
      <c r="N64" s="72"/>
      <c r="O64" s="72"/>
      <c r="P64" s="72"/>
      <c r="Q64" s="73"/>
    </row>
    <row r="65" spans="2:12" ht="28.15" customHeight="1" x14ac:dyDescent="0.25">
      <c r="B65" s="46" t="s">
        <v>38</v>
      </c>
      <c r="C65" s="43">
        <v>43.8</v>
      </c>
      <c r="K65" s="41"/>
    </row>
    <row r="66" spans="2:12" ht="28.15" customHeight="1" x14ac:dyDescent="0.25">
      <c r="B66" s="46" t="s">
        <v>39</v>
      </c>
      <c r="C66" s="43">
        <v>35.6</v>
      </c>
      <c r="L66" t="s">
        <v>45</v>
      </c>
    </row>
    <row r="67" spans="2:12" ht="28.15" customHeight="1" thickBot="1" x14ac:dyDescent="0.3">
      <c r="B67" s="47" t="s">
        <v>40</v>
      </c>
      <c r="C67" s="44">
        <v>28.4</v>
      </c>
    </row>
  </sheetData>
  <mergeCells count="1">
    <mergeCell ref="B62:C62"/>
  </mergeCells>
  <pageMargins left="0.7" right="0.7" top="0.75" bottom="0.75" header="0.3" footer="0.3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5:R67"/>
  <sheetViews>
    <sheetView topLeftCell="A26" zoomScale="74" zoomScaleNormal="100" workbookViewId="0">
      <selection activeCell="C37" sqref="C37:G50"/>
    </sheetView>
  </sheetViews>
  <sheetFormatPr defaultRowHeight="15" x14ac:dyDescent="0.25"/>
  <cols>
    <col min="2" max="2" width="30.28515625" customWidth="1"/>
    <col min="3" max="3" width="8.85546875" customWidth="1"/>
    <col min="7" max="7" width="8.42578125" customWidth="1"/>
    <col min="8" max="9" width="7.85546875" hidden="1" customWidth="1"/>
    <col min="10" max="10" width="22.85546875" hidden="1" customWidth="1"/>
    <col min="11" max="11" width="7.85546875" hidden="1" customWidth="1"/>
    <col min="12" max="12" width="9.140625" customWidth="1"/>
  </cols>
  <sheetData>
    <row r="35" spans="2:18" ht="15.75" thickBot="1" x14ac:dyDescent="0.3"/>
    <row r="36" spans="2:18" ht="17.25" customHeight="1" thickBot="1" x14ac:dyDescent="0.3">
      <c r="B36" s="1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55" t="s">
        <v>5</v>
      </c>
      <c r="H36" s="48" t="s">
        <v>1</v>
      </c>
      <c r="I36" s="4" t="s">
        <v>2</v>
      </c>
      <c r="J36" s="4" t="s">
        <v>3</v>
      </c>
      <c r="K36" s="4" t="s">
        <v>4</v>
      </c>
      <c r="L36" s="4" t="s">
        <v>47</v>
      </c>
      <c r="M36" s="4" t="s">
        <v>6</v>
      </c>
      <c r="N36" s="4" t="s">
        <v>7</v>
      </c>
      <c r="O36" s="4" t="s">
        <v>8</v>
      </c>
      <c r="P36" s="4" t="s">
        <v>9</v>
      </c>
      <c r="Q36" s="5" t="s">
        <v>20</v>
      </c>
    </row>
    <row r="37" spans="2:18" ht="24" customHeight="1" thickBot="1" x14ac:dyDescent="0.3">
      <c r="B37" s="6" t="s">
        <v>10</v>
      </c>
      <c r="C37" s="79"/>
      <c r="D37" s="79"/>
      <c r="E37" s="79"/>
      <c r="F37" s="79"/>
      <c r="G37" s="8"/>
      <c r="H37" s="49" t="e">
        <f>IF(C37="&gt;95%",95,IF(ISNUMBER(C37),C37,NA()))</f>
        <v>#N/A</v>
      </c>
      <c r="I37" s="49" t="e">
        <f t="shared" ref="I37:L37" si="0">IF(D37="&gt;95%",95,IF(ISNUMBER(D37),D37,NA()))</f>
        <v>#N/A</v>
      </c>
      <c r="J37" s="49" t="e">
        <f t="shared" si="0"/>
        <v>#N/A</v>
      </c>
      <c r="K37" s="49" t="e">
        <f t="shared" si="0"/>
        <v>#N/A</v>
      </c>
      <c r="L37" s="49" t="e">
        <f t="shared" si="0"/>
        <v>#N/A</v>
      </c>
      <c r="M37" s="8"/>
      <c r="N37" s="8"/>
      <c r="O37" s="8"/>
      <c r="P37" s="8"/>
      <c r="Q37" s="9"/>
    </row>
    <row r="38" spans="2:18" ht="24" customHeight="1" x14ac:dyDescent="0.25">
      <c r="B38" s="10" t="s">
        <v>44</v>
      </c>
      <c r="C38" s="50"/>
      <c r="D38" s="11"/>
      <c r="E38" s="11"/>
      <c r="F38" s="11"/>
      <c r="G38" s="56"/>
      <c r="H38" s="50"/>
      <c r="I38" s="12"/>
      <c r="J38" s="12"/>
      <c r="K38" s="12"/>
      <c r="L38" s="12" t="e">
        <f>AVERAGEIF(J37:L37,"&lt;&gt;#N/A")</f>
        <v>#DIV/0!</v>
      </c>
      <c r="M38" s="12" t="e">
        <f>L38</f>
        <v>#DIV/0!</v>
      </c>
      <c r="N38" s="12" t="e">
        <f>M38</f>
        <v>#DIV/0!</v>
      </c>
      <c r="O38" s="12" t="e">
        <f>N38</f>
        <v>#DIV/0!</v>
      </c>
      <c r="P38" s="12" t="e">
        <f>O38</f>
        <v>#DIV/0!</v>
      </c>
      <c r="Q38" s="13" t="e">
        <f>L38</f>
        <v>#DIV/0!</v>
      </c>
    </row>
    <row r="39" spans="2:18" ht="24" customHeight="1" thickBot="1" x14ac:dyDescent="0.3">
      <c r="B39" s="14" t="s">
        <v>42</v>
      </c>
      <c r="C39" s="51"/>
      <c r="D39" s="15"/>
      <c r="E39" s="15"/>
      <c r="F39" s="15"/>
      <c r="G39" s="57"/>
      <c r="H39" s="51"/>
      <c r="I39" s="16"/>
      <c r="J39" s="16"/>
      <c r="K39" s="16"/>
      <c r="L39" s="16" t="e">
        <f>L38</f>
        <v>#DIV/0!</v>
      </c>
      <c r="M39" s="16" t="e">
        <f>L39+$C$61</f>
        <v>#DIV/0!</v>
      </c>
      <c r="N39" s="16" t="e">
        <f>M39+$C$61</f>
        <v>#DIV/0!</v>
      </c>
      <c r="O39" s="16" t="e">
        <f>N39+$C$61</f>
        <v>#DIV/0!</v>
      </c>
      <c r="P39" s="16" t="e">
        <f>O39+$C$61</f>
        <v>#DIV/0!</v>
      </c>
      <c r="Q39" s="60" t="e">
        <f>P39+$C$61</f>
        <v>#DIV/0!</v>
      </c>
      <c r="R39" s="61"/>
    </row>
    <row r="40" spans="2:18" ht="24" customHeight="1" thickBot="1" x14ac:dyDescent="0.3">
      <c r="B40" s="17" t="s">
        <v>11</v>
      </c>
      <c r="C40" s="75"/>
      <c r="D40" s="18"/>
      <c r="E40" s="18"/>
      <c r="F40" s="18"/>
      <c r="G40" s="58"/>
      <c r="H40" s="49" t="e">
        <f>IF(C40="&gt;95%",95,IF(ISNUMBER(C40),C40,NA()))</f>
        <v>#N/A</v>
      </c>
      <c r="I40" s="49" t="e">
        <f t="shared" ref="I40:L40" si="1">IF(D40="&gt;95%",95,IF(ISNUMBER(D40),D40,NA()))</f>
        <v>#N/A</v>
      </c>
      <c r="J40" s="49" t="e">
        <f t="shared" si="1"/>
        <v>#N/A</v>
      </c>
      <c r="K40" s="49" t="e">
        <f t="shared" si="1"/>
        <v>#N/A</v>
      </c>
      <c r="L40" s="49" t="e">
        <f t="shared" si="1"/>
        <v>#N/A</v>
      </c>
      <c r="M40" s="18"/>
      <c r="N40" s="18"/>
      <c r="O40" s="18"/>
      <c r="P40" s="18"/>
      <c r="Q40" s="19"/>
    </row>
    <row r="41" spans="2:18" ht="24" customHeight="1" x14ac:dyDescent="0.25">
      <c r="B41" s="10" t="s">
        <v>44</v>
      </c>
      <c r="C41" s="50"/>
      <c r="D41" s="11"/>
      <c r="E41" s="11"/>
      <c r="F41" s="11"/>
      <c r="G41" s="56"/>
      <c r="H41" s="50"/>
      <c r="I41" s="12"/>
      <c r="J41" s="12"/>
      <c r="K41" s="12"/>
      <c r="L41" s="12" t="e">
        <f>AVERAGEIF(J40:L40,"&lt;&gt;#N/A")</f>
        <v>#DIV/0!</v>
      </c>
      <c r="M41" s="12" t="e">
        <f t="shared" ref="M41:P41" si="2">L41</f>
        <v>#DIV/0!</v>
      </c>
      <c r="N41" s="12" t="e">
        <f t="shared" si="2"/>
        <v>#DIV/0!</v>
      </c>
      <c r="O41" s="12" t="e">
        <f t="shared" si="2"/>
        <v>#DIV/0!</v>
      </c>
      <c r="P41" s="12" t="e">
        <f t="shared" si="2"/>
        <v>#DIV/0!</v>
      </c>
      <c r="Q41" s="13" t="e">
        <f>L41</f>
        <v>#DIV/0!</v>
      </c>
    </row>
    <row r="42" spans="2:18" ht="24" customHeight="1" thickBot="1" x14ac:dyDescent="0.3">
      <c r="B42" s="14" t="s">
        <v>42</v>
      </c>
      <c r="C42" s="51"/>
      <c r="D42" s="15"/>
      <c r="E42" s="15"/>
      <c r="F42" s="15"/>
      <c r="G42" s="57"/>
      <c r="H42" s="51"/>
      <c r="I42" s="16"/>
      <c r="J42" s="16"/>
      <c r="K42" s="16"/>
      <c r="L42" s="16" t="e">
        <f>L41</f>
        <v>#DIV/0!</v>
      </c>
      <c r="M42" s="16" t="e">
        <f>L42+$C$61</f>
        <v>#DIV/0!</v>
      </c>
      <c r="N42" s="16" t="e">
        <f>M42+$C$61</f>
        <v>#DIV/0!</v>
      </c>
      <c r="O42" s="16" t="e">
        <f>N42+$C$61</f>
        <v>#DIV/0!</v>
      </c>
      <c r="P42" s="16" t="e">
        <f>O42+$C$61</f>
        <v>#DIV/0!</v>
      </c>
      <c r="Q42" s="60" t="e">
        <f>P42+$C$61</f>
        <v>#DIV/0!</v>
      </c>
      <c r="R42" s="61"/>
    </row>
    <row r="43" spans="2:18" ht="24" customHeight="1" x14ac:dyDescent="0.25">
      <c r="B43" s="20" t="s">
        <v>12</v>
      </c>
      <c r="C43" s="21"/>
      <c r="D43" s="21"/>
      <c r="E43" s="21"/>
      <c r="F43" s="21"/>
      <c r="G43" s="22"/>
      <c r="H43" s="52"/>
      <c r="I43" s="22"/>
      <c r="J43" s="22"/>
      <c r="K43" s="22"/>
      <c r="L43" s="18" t="str">
        <f>IF(G43="&gt;95%",95,IF(ISNUMBER(G43),G43,""))</f>
        <v/>
      </c>
      <c r="M43" s="22"/>
      <c r="N43" s="22"/>
      <c r="O43" s="22"/>
      <c r="P43" s="22"/>
      <c r="Q43" s="23"/>
    </row>
    <row r="44" spans="2:18" ht="24" customHeight="1" x14ac:dyDescent="0.25">
      <c r="B44" s="24" t="s">
        <v>13</v>
      </c>
      <c r="C44" s="25"/>
      <c r="D44" s="25"/>
      <c r="E44" s="25"/>
      <c r="F44" s="25"/>
      <c r="G44" s="26"/>
      <c r="H44" s="53"/>
      <c r="I44" s="26"/>
      <c r="J44" s="26"/>
      <c r="K44" s="26"/>
      <c r="L44" s="26" t="str">
        <f t="shared" ref="L44:L50" si="3">IF(G44="&gt;95%",95,IF(ISNUMBER(G44),G44,""))</f>
        <v/>
      </c>
      <c r="M44" s="26"/>
      <c r="N44" s="26"/>
      <c r="O44" s="26"/>
      <c r="P44" s="26"/>
      <c r="Q44" s="27"/>
    </row>
    <row r="45" spans="2:18" ht="24" customHeight="1" x14ac:dyDescent="0.25">
      <c r="B45" s="24" t="s">
        <v>14</v>
      </c>
      <c r="C45" s="25"/>
      <c r="D45" s="25"/>
      <c r="E45" s="25"/>
      <c r="F45" s="25"/>
      <c r="G45" s="26"/>
      <c r="H45" s="53"/>
      <c r="I45" s="26"/>
      <c r="J45" s="26"/>
      <c r="K45" s="26"/>
      <c r="L45" s="26" t="str">
        <f t="shared" si="3"/>
        <v/>
      </c>
      <c r="M45" s="26"/>
      <c r="N45" s="26"/>
      <c r="O45" s="26"/>
      <c r="P45" s="26"/>
      <c r="Q45" s="27"/>
    </row>
    <row r="46" spans="2:18" ht="24" customHeight="1" thickBot="1" x14ac:dyDescent="0.3">
      <c r="B46" s="28" t="s">
        <v>15</v>
      </c>
      <c r="C46" s="78"/>
      <c r="D46" s="78"/>
      <c r="E46" s="78"/>
      <c r="F46" s="78"/>
      <c r="G46" s="30"/>
      <c r="H46" s="54"/>
      <c r="I46" s="30"/>
      <c r="J46" s="30"/>
      <c r="K46" s="30"/>
      <c r="L46" s="36" t="str">
        <f t="shared" si="3"/>
        <v/>
      </c>
      <c r="M46" s="30"/>
      <c r="N46" s="30"/>
      <c r="O46" s="30"/>
      <c r="P46" s="30"/>
      <c r="Q46" s="31"/>
    </row>
    <row r="47" spans="2:18" ht="24" customHeight="1" x14ac:dyDescent="0.25">
      <c r="B47" s="20" t="s">
        <v>16</v>
      </c>
      <c r="C47" s="21"/>
      <c r="D47" s="21"/>
      <c r="E47" s="21"/>
      <c r="F47" s="21"/>
      <c r="G47" s="22"/>
      <c r="H47" s="52"/>
      <c r="I47" s="22"/>
      <c r="J47" s="22"/>
      <c r="K47" s="22"/>
      <c r="L47" s="22" t="str">
        <f t="shared" si="3"/>
        <v/>
      </c>
      <c r="M47" s="22"/>
      <c r="N47" s="22"/>
      <c r="O47" s="22"/>
      <c r="P47" s="22"/>
      <c r="Q47" s="23"/>
    </row>
    <row r="48" spans="2:18" ht="24" customHeight="1" x14ac:dyDescent="0.25">
      <c r="B48" s="24" t="s">
        <v>17</v>
      </c>
      <c r="C48" s="25"/>
      <c r="D48" s="25"/>
      <c r="E48" s="25"/>
      <c r="F48" s="25"/>
      <c r="G48" s="26"/>
      <c r="H48" s="53"/>
      <c r="I48" s="26"/>
      <c r="J48" s="26"/>
      <c r="K48" s="26"/>
      <c r="L48" s="59" t="str">
        <f t="shared" si="3"/>
        <v/>
      </c>
      <c r="M48" s="26"/>
      <c r="N48" s="26"/>
      <c r="O48" s="26"/>
      <c r="P48" s="26"/>
      <c r="Q48" s="27"/>
    </row>
    <row r="49" spans="2:17" ht="24" customHeight="1" x14ac:dyDescent="0.25">
      <c r="B49" s="24" t="s">
        <v>18</v>
      </c>
      <c r="C49" s="25"/>
      <c r="D49" s="25"/>
      <c r="E49" s="25"/>
      <c r="F49" s="25"/>
      <c r="G49" s="26"/>
      <c r="H49" s="53"/>
      <c r="I49" s="26"/>
      <c r="J49" s="26"/>
      <c r="K49" s="26"/>
      <c r="L49" s="30" t="str">
        <f t="shared" si="3"/>
        <v/>
      </c>
      <c r="M49" s="26"/>
      <c r="N49" s="26"/>
      <c r="O49" s="26"/>
      <c r="P49" s="26"/>
      <c r="Q49" s="27"/>
    </row>
    <row r="50" spans="2:17" ht="24" customHeight="1" thickBot="1" x14ac:dyDescent="0.3">
      <c r="B50" s="32" t="s">
        <v>19</v>
      </c>
      <c r="C50" s="29"/>
      <c r="D50" s="29"/>
      <c r="E50" s="29"/>
      <c r="F50" s="29"/>
      <c r="G50" s="33"/>
      <c r="H50" s="54"/>
      <c r="I50" s="33"/>
      <c r="J50" s="33"/>
      <c r="K50" s="33"/>
      <c r="L50" s="33" t="str">
        <f t="shared" si="3"/>
        <v/>
      </c>
      <c r="M50" s="33"/>
      <c r="N50" s="33"/>
      <c r="O50" s="33"/>
      <c r="P50" s="33"/>
      <c r="Q50" s="34"/>
    </row>
    <row r="51" spans="2:17" ht="24" hidden="1" customHeight="1" x14ac:dyDescent="0.25">
      <c r="B51" s="38" t="s">
        <v>21</v>
      </c>
      <c r="C51" s="38"/>
      <c r="D51" s="39"/>
      <c r="E51" s="39"/>
      <c r="F51" s="39"/>
      <c r="G51" s="39"/>
      <c r="H51" s="39"/>
      <c r="I51" s="40"/>
      <c r="J51" s="40"/>
      <c r="K51" s="40"/>
      <c r="L51" s="40" t="e">
        <f t="shared" ref="L51:Q53" si="4">IF(ISNUMBER(L62),L62,NA())</f>
        <v>#N/A</v>
      </c>
      <c r="M51" s="40" t="e">
        <f t="shared" si="4"/>
        <v>#N/A</v>
      </c>
      <c r="N51" s="40" t="e">
        <f t="shared" si="4"/>
        <v>#N/A</v>
      </c>
      <c r="O51" s="40" t="e">
        <f t="shared" si="4"/>
        <v>#N/A</v>
      </c>
      <c r="P51" s="40" t="e">
        <f t="shared" si="4"/>
        <v>#N/A</v>
      </c>
      <c r="Q51" s="40" t="e">
        <f t="shared" si="4"/>
        <v>#N/A</v>
      </c>
    </row>
    <row r="52" spans="2:17" ht="24" hidden="1" customHeight="1" x14ac:dyDescent="0.25">
      <c r="B52" s="38" t="s">
        <v>22</v>
      </c>
      <c r="C52" s="38"/>
      <c r="D52" s="39"/>
      <c r="E52" s="39"/>
      <c r="F52" s="39"/>
      <c r="G52" s="39"/>
      <c r="H52" s="39"/>
      <c r="I52" s="40"/>
      <c r="J52" s="40"/>
      <c r="K52" s="40"/>
      <c r="L52" s="40" t="e">
        <f t="shared" si="4"/>
        <v>#N/A</v>
      </c>
      <c r="M52" s="40" t="e">
        <f t="shared" si="4"/>
        <v>#N/A</v>
      </c>
      <c r="N52" s="40" t="e">
        <f t="shared" si="4"/>
        <v>#N/A</v>
      </c>
      <c r="O52" s="40" t="e">
        <f t="shared" si="4"/>
        <v>#N/A</v>
      </c>
      <c r="P52" s="40" t="e">
        <f t="shared" si="4"/>
        <v>#N/A</v>
      </c>
      <c r="Q52" s="40" t="e">
        <f t="shared" si="4"/>
        <v>#N/A</v>
      </c>
    </row>
    <row r="53" spans="2:17" hidden="1" x14ac:dyDescent="0.25">
      <c r="B53" s="38" t="s">
        <v>23</v>
      </c>
      <c r="C53" s="38"/>
      <c r="D53" s="39"/>
      <c r="E53" s="39"/>
      <c r="F53" s="39"/>
      <c r="G53" s="39"/>
      <c r="H53" s="39"/>
      <c r="I53" s="40"/>
      <c r="J53" s="40"/>
      <c r="K53" s="40"/>
      <c r="L53" s="40" t="e">
        <f t="shared" si="4"/>
        <v>#N/A</v>
      </c>
      <c r="M53" s="40" t="e">
        <f t="shared" si="4"/>
        <v>#N/A</v>
      </c>
      <c r="N53" s="40" t="e">
        <f t="shared" si="4"/>
        <v>#N/A</v>
      </c>
      <c r="O53" s="40" t="e">
        <f t="shared" si="4"/>
        <v>#N/A</v>
      </c>
      <c r="P53" s="40" t="e">
        <f t="shared" si="4"/>
        <v>#N/A</v>
      </c>
      <c r="Q53" s="40" t="e">
        <f t="shared" si="4"/>
        <v>#N/A</v>
      </c>
    </row>
    <row r="54" spans="2:17" hidden="1" x14ac:dyDescent="0.25">
      <c r="B54" t="s">
        <v>40</v>
      </c>
      <c r="L54">
        <f>C67</f>
        <v>73.099999999999994</v>
      </c>
      <c r="M54">
        <f>L54</f>
        <v>73.099999999999994</v>
      </c>
      <c r="N54">
        <f t="shared" ref="N54:Q54" si="5">M54</f>
        <v>73.099999999999994</v>
      </c>
      <c r="O54">
        <f t="shared" si="5"/>
        <v>73.099999999999994</v>
      </c>
      <c r="P54">
        <f t="shared" si="5"/>
        <v>73.099999999999994</v>
      </c>
      <c r="Q54">
        <f t="shared" si="5"/>
        <v>73.099999999999994</v>
      </c>
    </row>
    <row r="55" spans="2:17" hidden="1" x14ac:dyDescent="0.25">
      <c r="B55" t="s">
        <v>39</v>
      </c>
      <c r="L55">
        <f>C66-C67</f>
        <v>4.7000000000000028</v>
      </c>
      <c r="M55">
        <f t="shared" ref="M55:Q59" si="6">L55</f>
        <v>4.7000000000000028</v>
      </c>
      <c r="N55">
        <f t="shared" si="6"/>
        <v>4.7000000000000028</v>
      </c>
      <c r="O55">
        <f t="shared" si="6"/>
        <v>4.7000000000000028</v>
      </c>
      <c r="P55">
        <f t="shared" si="6"/>
        <v>4.7000000000000028</v>
      </c>
      <c r="Q55">
        <f t="shared" si="6"/>
        <v>4.7000000000000028</v>
      </c>
    </row>
    <row r="56" spans="2:17" hidden="1" x14ac:dyDescent="0.25">
      <c r="B56" t="s">
        <v>46</v>
      </c>
      <c r="L56">
        <f>C65-C66</f>
        <v>6.5</v>
      </c>
      <c r="M56">
        <f t="shared" si="6"/>
        <v>6.5</v>
      </c>
      <c r="N56">
        <f t="shared" si="6"/>
        <v>6.5</v>
      </c>
      <c r="O56">
        <f t="shared" si="6"/>
        <v>6.5</v>
      </c>
      <c r="P56">
        <f t="shared" si="6"/>
        <v>6.5</v>
      </c>
      <c r="Q56">
        <f t="shared" si="6"/>
        <v>6.5</v>
      </c>
    </row>
    <row r="57" spans="2:17" hidden="1" x14ac:dyDescent="0.25">
      <c r="B57" t="s">
        <v>38</v>
      </c>
      <c r="L57">
        <f>C64-C65</f>
        <v>4.9000000000000057</v>
      </c>
      <c r="M57">
        <f t="shared" si="6"/>
        <v>4.9000000000000057</v>
      </c>
      <c r="N57">
        <f t="shared" si="6"/>
        <v>4.9000000000000057</v>
      </c>
      <c r="O57">
        <f t="shared" si="6"/>
        <v>4.9000000000000057</v>
      </c>
      <c r="P57">
        <f t="shared" si="6"/>
        <v>4.9000000000000057</v>
      </c>
      <c r="Q57">
        <f t="shared" si="6"/>
        <v>4.9000000000000057</v>
      </c>
    </row>
    <row r="58" spans="2:17" hidden="1" x14ac:dyDescent="0.25">
      <c r="B58" t="s">
        <v>37</v>
      </c>
      <c r="L58">
        <f>C63-C64</f>
        <v>6.3999999999999915</v>
      </c>
      <c r="M58">
        <f t="shared" si="6"/>
        <v>6.3999999999999915</v>
      </c>
      <c r="N58">
        <f t="shared" si="6"/>
        <v>6.3999999999999915</v>
      </c>
      <c r="O58">
        <f t="shared" si="6"/>
        <v>6.3999999999999915</v>
      </c>
      <c r="P58">
        <f t="shared" si="6"/>
        <v>6.3999999999999915</v>
      </c>
      <c r="Q58">
        <f t="shared" si="6"/>
        <v>6.3999999999999915</v>
      </c>
    </row>
    <row r="59" spans="2:17" hidden="1" x14ac:dyDescent="0.25">
      <c r="B59" t="s">
        <v>36</v>
      </c>
      <c r="L59">
        <f>100-C63</f>
        <v>4.4000000000000057</v>
      </c>
      <c r="M59">
        <f t="shared" si="6"/>
        <v>4.4000000000000057</v>
      </c>
      <c r="N59">
        <f t="shared" si="6"/>
        <v>4.4000000000000057</v>
      </c>
      <c r="O59">
        <f t="shared" si="6"/>
        <v>4.4000000000000057</v>
      </c>
      <c r="P59">
        <f t="shared" si="6"/>
        <v>4.4000000000000057</v>
      </c>
      <c r="Q59">
        <f t="shared" si="6"/>
        <v>4.4000000000000057</v>
      </c>
    </row>
    <row r="60" spans="2:17" ht="15.75" thickBot="1" x14ac:dyDescent="0.3"/>
    <row r="61" spans="2:17" ht="30.75" thickBot="1" x14ac:dyDescent="0.3">
      <c r="B61" s="42" t="s">
        <v>35</v>
      </c>
      <c r="C61" s="45">
        <v>4.4000000000000004</v>
      </c>
      <c r="L61" s="37" t="s">
        <v>43</v>
      </c>
      <c r="M61" s="4" t="s">
        <v>7</v>
      </c>
      <c r="N61" s="4" t="s">
        <v>8</v>
      </c>
      <c r="O61" s="4" t="s">
        <v>9</v>
      </c>
      <c r="P61" s="5" t="s">
        <v>20</v>
      </c>
      <c r="Q61" s="5" t="s">
        <v>48</v>
      </c>
    </row>
    <row r="62" spans="2:17" ht="32.25" customHeight="1" x14ac:dyDescent="0.25">
      <c r="B62" s="87" t="s">
        <v>41</v>
      </c>
      <c r="C62" s="88"/>
      <c r="G62" s="35" t="s">
        <v>21</v>
      </c>
      <c r="K62" s="35" t="s">
        <v>21</v>
      </c>
      <c r="L62" s="62" t="e">
        <f>L38</f>
        <v>#DIV/0!</v>
      </c>
      <c r="M62" s="63"/>
      <c r="N62" s="64"/>
      <c r="O62" s="64"/>
      <c r="P62" s="64"/>
      <c r="Q62" s="65"/>
    </row>
    <row r="63" spans="2:17" ht="32.25" customHeight="1" thickBot="1" x14ac:dyDescent="0.3">
      <c r="B63" s="46" t="s">
        <v>36</v>
      </c>
      <c r="C63" s="43">
        <v>95.6</v>
      </c>
      <c r="G63" s="35" t="s">
        <v>22</v>
      </c>
      <c r="K63" s="35" t="s">
        <v>22</v>
      </c>
      <c r="L63" s="66" t="e">
        <f>L38</f>
        <v>#DIV/0!</v>
      </c>
      <c r="M63" s="67"/>
      <c r="N63" s="68"/>
      <c r="O63" s="68"/>
      <c r="P63" s="68"/>
      <c r="Q63" s="69"/>
    </row>
    <row r="64" spans="2:17" ht="32.25" customHeight="1" thickBot="1" x14ac:dyDescent="0.3">
      <c r="B64" s="46" t="s">
        <v>37</v>
      </c>
      <c r="C64" s="43">
        <v>89.2</v>
      </c>
      <c r="G64" s="35" t="s">
        <v>23</v>
      </c>
      <c r="K64" s="35" t="s">
        <v>23</v>
      </c>
      <c r="L64" s="70" t="e">
        <f>L41</f>
        <v>#DIV/0!</v>
      </c>
      <c r="M64" s="71"/>
      <c r="N64" s="72"/>
      <c r="O64" s="72"/>
      <c r="P64" s="72"/>
      <c r="Q64" s="73"/>
    </row>
    <row r="65" spans="2:12" ht="28.15" customHeight="1" x14ac:dyDescent="0.25">
      <c r="B65" s="46" t="s">
        <v>38</v>
      </c>
      <c r="C65" s="43">
        <v>84.3</v>
      </c>
      <c r="K65" s="41"/>
    </row>
    <row r="66" spans="2:12" ht="28.15" customHeight="1" x14ac:dyDescent="0.25">
      <c r="B66" s="46" t="s">
        <v>39</v>
      </c>
      <c r="C66" s="43">
        <v>77.8</v>
      </c>
      <c r="L66" t="s">
        <v>45</v>
      </c>
    </row>
    <row r="67" spans="2:12" ht="28.15" customHeight="1" thickBot="1" x14ac:dyDescent="0.3">
      <c r="B67" s="47" t="s">
        <v>40</v>
      </c>
      <c r="C67" s="44">
        <v>73.099999999999994</v>
      </c>
    </row>
  </sheetData>
  <mergeCells count="1">
    <mergeCell ref="B62:C62"/>
  </mergeCells>
  <pageMargins left="0.7" right="0.7" top="0.75" bottom="0.75" header="0.3" footer="0.3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5:R67"/>
  <sheetViews>
    <sheetView topLeftCell="A26" zoomScale="74" zoomScaleNormal="100" workbookViewId="0">
      <selection activeCell="C37" sqref="C37:G50"/>
    </sheetView>
  </sheetViews>
  <sheetFormatPr defaultRowHeight="15" x14ac:dyDescent="0.25"/>
  <cols>
    <col min="2" max="2" width="30.28515625" customWidth="1"/>
    <col min="3" max="3" width="8.85546875" customWidth="1"/>
    <col min="7" max="7" width="8.42578125" customWidth="1"/>
    <col min="8" max="9" width="7.85546875" hidden="1" customWidth="1"/>
    <col min="10" max="10" width="22.85546875" hidden="1" customWidth="1"/>
    <col min="11" max="11" width="7.85546875" hidden="1" customWidth="1"/>
    <col min="12" max="12" width="9.140625" customWidth="1"/>
  </cols>
  <sheetData>
    <row r="35" spans="2:18" ht="15.75" thickBot="1" x14ac:dyDescent="0.3"/>
    <row r="36" spans="2:18" ht="17.25" customHeight="1" thickBot="1" x14ac:dyDescent="0.3">
      <c r="B36" s="1" t="s">
        <v>0</v>
      </c>
      <c r="C36" s="2" t="s">
        <v>1</v>
      </c>
      <c r="D36" s="3" t="s">
        <v>2</v>
      </c>
      <c r="E36" s="3" t="s">
        <v>3</v>
      </c>
      <c r="F36" s="3" t="s">
        <v>4</v>
      </c>
      <c r="G36" s="55" t="s">
        <v>5</v>
      </c>
      <c r="H36" s="48" t="s">
        <v>1</v>
      </c>
      <c r="I36" s="4" t="s">
        <v>2</v>
      </c>
      <c r="J36" s="4" t="s">
        <v>3</v>
      </c>
      <c r="K36" s="4" t="s">
        <v>4</v>
      </c>
      <c r="L36" s="4" t="s">
        <v>47</v>
      </c>
      <c r="M36" s="4" t="s">
        <v>6</v>
      </c>
      <c r="N36" s="4" t="s">
        <v>7</v>
      </c>
      <c r="O36" s="4" t="s">
        <v>8</v>
      </c>
      <c r="P36" s="4" t="s">
        <v>9</v>
      </c>
      <c r="Q36" s="5" t="s">
        <v>20</v>
      </c>
    </row>
    <row r="37" spans="2:18" ht="24" customHeight="1" thickBot="1" x14ac:dyDescent="0.3">
      <c r="B37" s="6" t="s">
        <v>10</v>
      </c>
      <c r="C37" s="79"/>
      <c r="D37" s="79"/>
      <c r="E37" s="79"/>
      <c r="F37" s="79"/>
      <c r="G37" s="8"/>
      <c r="H37" s="49" t="e">
        <f>IF(C37="&gt;95%",95,IF(ISNUMBER(C37),C37,NA()))</f>
        <v>#N/A</v>
      </c>
      <c r="I37" s="49" t="e">
        <f t="shared" ref="I37:L37" si="0">IF(D37="&gt;95%",95,IF(ISNUMBER(D37),D37,NA()))</f>
        <v>#N/A</v>
      </c>
      <c r="J37" s="49" t="e">
        <f t="shared" si="0"/>
        <v>#N/A</v>
      </c>
      <c r="K37" s="49" t="e">
        <f t="shared" si="0"/>
        <v>#N/A</v>
      </c>
      <c r="L37" s="49" t="e">
        <f t="shared" si="0"/>
        <v>#N/A</v>
      </c>
      <c r="M37" s="8"/>
      <c r="N37" s="8"/>
      <c r="O37" s="8"/>
      <c r="P37" s="8"/>
      <c r="Q37" s="9"/>
    </row>
    <row r="38" spans="2:18" ht="24" customHeight="1" x14ac:dyDescent="0.25">
      <c r="B38" s="10" t="s">
        <v>44</v>
      </c>
      <c r="C38" s="50"/>
      <c r="D38" s="11"/>
      <c r="E38" s="11"/>
      <c r="F38" s="11"/>
      <c r="G38" s="56"/>
      <c r="H38" s="50"/>
      <c r="I38" s="12"/>
      <c r="J38" s="12"/>
      <c r="K38" s="12"/>
      <c r="L38" s="12" t="e">
        <f>AVERAGEIF(J37:L37,"&lt;&gt;#N/A")</f>
        <v>#DIV/0!</v>
      </c>
      <c r="M38" s="12" t="e">
        <f>L38</f>
        <v>#DIV/0!</v>
      </c>
      <c r="N38" s="12" t="e">
        <f>M38</f>
        <v>#DIV/0!</v>
      </c>
      <c r="O38" s="12" t="e">
        <f>N38</f>
        <v>#DIV/0!</v>
      </c>
      <c r="P38" s="12" t="e">
        <f>O38</f>
        <v>#DIV/0!</v>
      </c>
      <c r="Q38" s="13" t="e">
        <f>L38</f>
        <v>#DIV/0!</v>
      </c>
    </row>
    <row r="39" spans="2:18" ht="24" customHeight="1" thickBot="1" x14ac:dyDescent="0.3">
      <c r="B39" s="14" t="s">
        <v>42</v>
      </c>
      <c r="C39" s="51"/>
      <c r="D39" s="15"/>
      <c r="E39" s="15"/>
      <c r="F39" s="15"/>
      <c r="G39" s="57"/>
      <c r="H39" s="51"/>
      <c r="I39" s="16"/>
      <c r="J39" s="16"/>
      <c r="K39" s="16"/>
      <c r="L39" s="16" t="e">
        <f>L38</f>
        <v>#DIV/0!</v>
      </c>
      <c r="M39" s="16" t="e">
        <f>L39+$C$61</f>
        <v>#DIV/0!</v>
      </c>
      <c r="N39" s="16" t="e">
        <f>M39+$C$61</f>
        <v>#DIV/0!</v>
      </c>
      <c r="O39" s="16" t="e">
        <f>N39+$C$61</f>
        <v>#DIV/0!</v>
      </c>
      <c r="P39" s="16" t="e">
        <f>O39+$C$61</f>
        <v>#DIV/0!</v>
      </c>
      <c r="Q39" s="60" t="e">
        <f>P39+$C$61</f>
        <v>#DIV/0!</v>
      </c>
      <c r="R39" s="61"/>
    </row>
    <row r="40" spans="2:18" ht="24" customHeight="1" thickBot="1" x14ac:dyDescent="0.3">
      <c r="B40" s="17" t="s">
        <v>11</v>
      </c>
      <c r="C40" s="77"/>
      <c r="D40" s="77"/>
      <c r="E40" s="77"/>
      <c r="F40" s="77"/>
      <c r="G40" s="18"/>
      <c r="H40" s="49" t="e">
        <f>IF(C40="&gt;95%",95,IF(ISNUMBER(C40),C40,NA()))</f>
        <v>#N/A</v>
      </c>
      <c r="I40" s="49" t="e">
        <f t="shared" ref="I40:L40" si="1">IF(D40="&gt;95%",95,IF(ISNUMBER(D40),D40,NA()))</f>
        <v>#N/A</v>
      </c>
      <c r="J40" s="49" t="e">
        <f t="shared" si="1"/>
        <v>#N/A</v>
      </c>
      <c r="K40" s="49" t="e">
        <f t="shared" si="1"/>
        <v>#N/A</v>
      </c>
      <c r="L40" s="49" t="e">
        <f t="shared" si="1"/>
        <v>#N/A</v>
      </c>
      <c r="M40" s="18"/>
      <c r="N40" s="18"/>
      <c r="O40" s="18"/>
      <c r="P40" s="18"/>
      <c r="Q40" s="19"/>
    </row>
    <row r="41" spans="2:18" ht="24" customHeight="1" x14ac:dyDescent="0.25">
      <c r="B41" s="10" t="s">
        <v>44</v>
      </c>
      <c r="C41" s="50"/>
      <c r="D41" s="11"/>
      <c r="E41" s="11"/>
      <c r="F41" s="11"/>
      <c r="G41" s="56"/>
      <c r="H41" s="50"/>
      <c r="I41" s="12"/>
      <c r="J41" s="12"/>
      <c r="K41" s="12"/>
      <c r="L41" s="12" t="e">
        <f>AVERAGEIF(J40:L40,"&lt;&gt;#N/A")</f>
        <v>#DIV/0!</v>
      </c>
      <c r="M41" s="12" t="e">
        <f t="shared" ref="M41:P41" si="2">L41</f>
        <v>#DIV/0!</v>
      </c>
      <c r="N41" s="12" t="e">
        <f t="shared" si="2"/>
        <v>#DIV/0!</v>
      </c>
      <c r="O41" s="12" t="e">
        <f t="shared" si="2"/>
        <v>#DIV/0!</v>
      </c>
      <c r="P41" s="12" t="e">
        <f t="shared" si="2"/>
        <v>#DIV/0!</v>
      </c>
      <c r="Q41" s="13" t="e">
        <f>L41</f>
        <v>#DIV/0!</v>
      </c>
    </row>
    <row r="42" spans="2:18" ht="24" customHeight="1" thickBot="1" x14ac:dyDescent="0.3">
      <c r="B42" s="14" t="s">
        <v>42</v>
      </c>
      <c r="C42" s="51"/>
      <c r="D42" s="15"/>
      <c r="E42" s="15"/>
      <c r="F42" s="15"/>
      <c r="G42" s="57"/>
      <c r="H42" s="51"/>
      <c r="I42" s="16"/>
      <c r="J42" s="16"/>
      <c r="K42" s="16"/>
      <c r="L42" s="16" t="e">
        <f>L41</f>
        <v>#DIV/0!</v>
      </c>
      <c r="M42" s="16" t="e">
        <f>L42+$C$61</f>
        <v>#DIV/0!</v>
      </c>
      <c r="N42" s="16" t="e">
        <f>M42+$C$61</f>
        <v>#DIV/0!</v>
      </c>
      <c r="O42" s="16" t="e">
        <f>N42+$C$61</f>
        <v>#DIV/0!</v>
      </c>
      <c r="P42" s="16" t="e">
        <f>O42+$C$61</f>
        <v>#DIV/0!</v>
      </c>
      <c r="Q42" s="60" t="e">
        <f>P42+$C$61</f>
        <v>#DIV/0!</v>
      </c>
      <c r="R42" s="61"/>
    </row>
    <row r="43" spans="2:18" ht="24" customHeight="1" x14ac:dyDescent="0.25">
      <c r="B43" s="20" t="s">
        <v>12</v>
      </c>
      <c r="C43" s="21"/>
      <c r="D43" s="21"/>
      <c r="E43" s="21"/>
      <c r="F43" s="21"/>
      <c r="G43" s="22"/>
      <c r="H43" s="52"/>
      <c r="I43" s="22"/>
      <c r="J43" s="22"/>
      <c r="K43" s="22"/>
      <c r="L43" s="18" t="str">
        <f>IF(G43="&gt;95%",95,IF(ISNUMBER(G43),G43,""))</f>
        <v/>
      </c>
      <c r="M43" s="22"/>
      <c r="N43" s="22"/>
      <c r="O43" s="22"/>
      <c r="P43" s="22"/>
      <c r="Q43" s="23"/>
    </row>
    <row r="44" spans="2:18" ht="24" customHeight="1" x14ac:dyDescent="0.25">
      <c r="B44" s="24" t="s">
        <v>13</v>
      </c>
      <c r="C44" s="25"/>
      <c r="D44" s="25"/>
      <c r="E44" s="25"/>
      <c r="F44" s="25"/>
      <c r="G44" s="26"/>
      <c r="H44" s="53"/>
      <c r="I44" s="26"/>
      <c r="J44" s="26"/>
      <c r="K44" s="26"/>
      <c r="L44" s="26" t="str">
        <f t="shared" ref="L44:L50" si="3">IF(G44="&gt;95%",95,IF(ISNUMBER(G44),G44,""))</f>
        <v/>
      </c>
      <c r="M44" s="26"/>
      <c r="N44" s="26"/>
      <c r="O44" s="26"/>
      <c r="P44" s="26"/>
      <c r="Q44" s="27"/>
    </row>
    <row r="45" spans="2:18" ht="24" customHeight="1" x14ac:dyDescent="0.25">
      <c r="B45" s="24" t="s">
        <v>14</v>
      </c>
      <c r="C45" s="25"/>
      <c r="D45" s="25"/>
      <c r="E45" s="25"/>
      <c r="F45" s="25"/>
      <c r="G45" s="26"/>
      <c r="H45" s="53"/>
      <c r="I45" s="26"/>
      <c r="J45" s="26"/>
      <c r="K45" s="26"/>
      <c r="L45" s="26" t="str">
        <f t="shared" si="3"/>
        <v/>
      </c>
      <c r="M45" s="26"/>
      <c r="N45" s="26"/>
      <c r="O45" s="26"/>
      <c r="P45" s="26"/>
      <c r="Q45" s="27"/>
    </row>
    <row r="46" spans="2:18" ht="24" customHeight="1" thickBot="1" x14ac:dyDescent="0.3">
      <c r="B46" s="28" t="s">
        <v>15</v>
      </c>
      <c r="C46" s="78"/>
      <c r="D46" s="78"/>
      <c r="E46" s="78"/>
      <c r="F46" s="78"/>
      <c r="G46" s="30"/>
      <c r="H46" s="54"/>
      <c r="I46" s="30"/>
      <c r="J46" s="30"/>
      <c r="K46" s="30"/>
      <c r="L46" s="36" t="str">
        <f t="shared" si="3"/>
        <v/>
      </c>
      <c r="M46" s="30"/>
      <c r="N46" s="30"/>
      <c r="O46" s="30"/>
      <c r="P46" s="30"/>
      <c r="Q46" s="31"/>
    </row>
    <row r="47" spans="2:18" ht="24" customHeight="1" x14ac:dyDescent="0.25">
      <c r="B47" s="20" t="s">
        <v>16</v>
      </c>
      <c r="C47" s="21"/>
      <c r="D47" s="21"/>
      <c r="E47" s="21"/>
      <c r="F47" s="21"/>
      <c r="G47" s="22"/>
      <c r="H47" s="52"/>
      <c r="I47" s="22"/>
      <c r="J47" s="22"/>
      <c r="K47" s="22"/>
      <c r="L47" s="22" t="str">
        <f t="shared" si="3"/>
        <v/>
      </c>
      <c r="M47" s="22"/>
      <c r="N47" s="22"/>
      <c r="O47" s="22"/>
      <c r="P47" s="22"/>
      <c r="Q47" s="23"/>
    </row>
    <row r="48" spans="2:18" ht="24" customHeight="1" x14ac:dyDescent="0.25">
      <c r="B48" s="24" t="s">
        <v>17</v>
      </c>
      <c r="C48" s="25"/>
      <c r="D48" s="25"/>
      <c r="E48" s="25"/>
      <c r="F48" s="25"/>
      <c r="G48" s="26"/>
      <c r="H48" s="53"/>
      <c r="I48" s="26"/>
      <c r="J48" s="26"/>
      <c r="K48" s="26"/>
      <c r="L48" s="59" t="str">
        <f t="shared" si="3"/>
        <v/>
      </c>
      <c r="M48" s="26"/>
      <c r="N48" s="26"/>
      <c r="O48" s="26"/>
      <c r="P48" s="26"/>
      <c r="Q48" s="27"/>
    </row>
    <row r="49" spans="2:17" ht="24" customHeight="1" x14ac:dyDescent="0.25">
      <c r="B49" s="24" t="s">
        <v>18</v>
      </c>
      <c r="C49" s="25"/>
      <c r="D49" s="25"/>
      <c r="E49" s="25"/>
      <c r="F49" s="25"/>
      <c r="G49" s="26"/>
      <c r="H49" s="53"/>
      <c r="I49" s="26"/>
      <c r="J49" s="26"/>
      <c r="K49" s="26"/>
      <c r="L49" s="30" t="str">
        <f t="shared" si="3"/>
        <v/>
      </c>
      <c r="M49" s="26"/>
      <c r="N49" s="26"/>
      <c r="O49" s="26"/>
      <c r="P49" s="26"/>
      <c r="Q49" s="27"/>
    </row>
    <row r="50" spans="2:17" ht="24" customHeight="1" thickBot="1" x14ac:dyDescent="0.3">
      <c r="B50" s="32" t="s">
        <v>19</v>
      </c>
      <c r="C50" s="29"/>
      <c r="D50" s="29"/>
      <c r="E50" s="29"/>
      <c r="F50" s="29"/>
      <c r="G50" s="33"/>
      <c r="H50" s="54"/>
      <c r="I50" s="33"/>
      <c r="J50" s="33"/>
      <c r="K50" s="33"/>
      <c r="L50" s="33" t="str">
        <f t="shared" si="3"/>
        <v/>
      </c>
      <c r="M50" s="33"/>
      <c r="N50" s="33"/>
      <c r="O50" s="33"/>
      <c r="P50" s="33"/>
      <c r="Q50" s="34"/>
    </row>
    <row r="51" spans="2:17" ht="24" hidden="1" customHeight="1" x14ac:dyDescent="0.25">
      <c r="B51" s="38" t="s">
        <v>21</v>
      </c>
      <c r="C51" s="38"/>
      <c r="D51" s="39"/>
      <c r="E51" s="39"/>
      <c r="F51" s="39"/>
      <c r="G51" s="39"/>
      <c r="H51" s="39"/>
      <c r="I51" s="40"/>
      <c r="J51" s="40"/>
      <c r="K51" s="40"/>
      <c r="L51" s="40" t="e">
        <f t="shared" ref="L51:Q53" si="4">IF(ISNUMBER(L62),L62,NA())</f>
        <v>#N/A</v>
      </c>
      <c r="M51" s="40" t="e">
        <f t="shared" si="4"/>
        <v>#N/A</v>
      </c>
      <c r="N51" s="40" t="e">
        <f t="shared" si="4"/>
        <v>#N/A</v>
      </c>
      <c r="O51" s="40" t="e">
        <f t="shared" si="4"/>
        <v>#N/A</v>
      </c>
      <c r="P51" s="40" t="e">
        <f t="shared" si="4"/>
        <v>#N/A</v>
      </c>
      <c r="Q51" s="40" t="e">
        <f t="shared" si="4"/>
        <v>#N/A</v>
      </c>
    </row>
    <row r="52" spans="2:17" ht="24" hidden="1" customHeight="1" x14ac:dyDescent="0.25">
      <c r="B52" s="38" t="s">
        <v>22</v>
      </c>
      <c r="C52" s="38"/>
      <c r="D52" s="39"/>
      <c r="E52" s="39"/>
      <c r="F52" s="39"/>
      <c r="G52" s="39"/>
      <c r="H52" s="39"/>
      <c r="I52" s="40"/>
      <c r="J52" s="40"/>
      <c r="K52" s="40"/>
      <c r="L52" s="40" t="e">
        <f t="shared" si="4"/>
        <v>#N/A</v>
      </c>
      <c r="M52" s="40" t="e">
        <f t="shared" si="4"/>
        <v>#N/A</v>
      </c>
      <c r="N52" s="40" t="e">
        <f t="shared" si="4"/>
        <v>#N/A</v>
      </c>
      <c r="O52" s="40" t="e">
        <f t="shared" si="4"/>
        <v>#N/A</v>
      </c>
      <c r="P52" s="40" t="e">
        <f t="shared" si="4"/>
        <v>#N/A</v>
      </c>
      <c r="Q52" s="40" t="e">
        <f t="shared" si="4"/>
        <v>#N/A</v>
      </c>
    </row>
    <row r="53" spans="2:17" hidden="1" x14ac:dyDescent="0.25">
      <c r="B53" s="38" t="s">
        <v>23</v>
      </c>
      <c r="C53" s="38"/>
      <c r="D53" s="39"/>
      <c r="E53" s="39"/>
      <c r="F53" s="39"/>
      <c r="G53" s="39"/>
      <c r="H53" s="39"/>
      <c r="I53" s="40"/>
      <c r="J53" s="40"/>
      <c r="K53" s="40"/>
      <c r="L53" s="40" t="e">
        <f t="shared" si="4"/>
        <v>#N/A</v>
      </c>
      <c r="M53" s="40" t="e">
        <f t="shared" si="4"/>
        <v>#N/A</v>
      </c>
      <c r="N53" s="40" t="e">
        <f t="shared" si="4"/>
        <v>#N/A</v>
      </c>
      <c r="O53" s="40" t="e">
        <f t="shared" si="4"/>
        <v>#N/A</v>
      </c>
      <c r="P53" s="40" t="e">
        <f t="shared" si="4"/>
        <v>#N/A</v>
      </c>
      <c r="Q53" s="40" t="e">
        <f t="shared" si="4"/>
        <v>#N/A</v>
      </c>
    </row>
    <row r="54" spans="2:17" hidden="1" x14ac:dyDescent="0.25">
      <c r="B54" t="s">
        <v>40</v>
      </c>
      <c r="L54">
        <f>C67</f>
        <v>65.8</v>
      </c>
      <c r="M54">
        <f>L54</f>
        <v>65.8</v>
      </c>
      <c r="N54">
        <f t="shared" ref="N54:Q54" si="5">M54</f>
        <v>65.8</v>
      </c>
      <c r="O54">
        <f t="shared" si="5"/>
        <v>65.8</v>
      </c>
      <c r="P54">
        <f t="shared" si="5"/>
        <v>65.8</v>
      </c>
      <c r="Q54">
        <f t="shared" si="5"/>
        <v>65.8</v>
      </c>
    </row>
    <row r="55" spans="2:17" hidden="1" x14ac:dyDescent="0.25">
      <c r="B55" t="s">
        <v>39</v>
      </c>
      <c r="L55">
        <f>C66-C67</f>
        <v>7.1000000000000085</v>
      </c>
      <c r="M55">
        <f t="shared" ref="M55:Q59" si="6">L55</f>
        <v>7.1000000000000085</v>
      </c>
      <c r="N55">
        <f t="shared" si="6"/>
        <v>7.1000000000000085</v>
      </c>
      <c r="O55">
        <f t="shared" si="6"/>
        <v>7.1000000000000085</v>
      </c>
      <c r="P55">
        <f t="shared" si="6"/>
        <v>7.1000000000000085</v>
      </c>
      <c r="Q55">
        <f t="shared" si="6"/>
        <v>7.1000000000000085</v>
      </c>
    </row>
    <row r="56" spans="2:17" hidden="1" x14ac:dyDescent="0.25">
      <c r="B56" t="s">
        <v>46</v>
      </c>
      <c r="L56">
        <f>C65-C66</f>
        <v>6.6999999999999886</v>
      </c>
      <c r="M56">
        <f t="shared" si="6"/>
        <v>6.6999999999999886</v>
      </c>
      <c r="N56">
        <f t="shared" si="6"/>
        <v>6.6999999999999886</v>
      </c>
      <c r="O56">
        <f t="shared" si="6"/>
        <v>6.6999999999999886</v>
      </c>
      <c r="P56">
        <f t="shared" si="6"/>
        <v>6.6999999999999886</v>
      </c>
      <c r="Q56">
        <f t="shared" si="6"/>
        <v>6.6999999999999886</v>
      </c>
    </row>
    <row r="57" spans="2:17" hidden="1" x14ac:dyDescent="0.25">
      <c r="B57" t="s">
        <v>38</v>
      </c>
      <c r="L57">
        <f>C64-C65</f>
        <v>7.2000000000000028</v>
      </c>
      <c r="M57">
        <f t="shared" si="6"/>
        <v>7.2000000000000028</v>
      </c>
      <c r="N57">
        <f t="shared" si="6"/>
        <v>7.2000000000000028</v>
      </c>
      <c r="O57">
        <f t="shared" si="6"/>
        <v>7.2000000000000028</v>
      </c>
      <c r="P57">
        <f t="shared" si="6"/>
        <v>7.2000000000000028</v>
      </c>
      <c r="Q57">
        <f t="shared" si="6"/>
        <v>7.2000000000000028</v>
      </c>
    </row>
    <row r="58" spans="2:17" hidden="1" x14ac:dyDescent="0.25">
      <c r="B58" t="s">
        <v>37</v>
      </c>
      <c r="L58">
        <f>C63-C64</f>
        <v>6</v>
      </c>
      <c r="M58">
        <f t="shared" si="6"/>
        <v>6</v>
      </c>
      <c r="N58">
        <f t="shared" si="6"/>
        <v>6</v>
      </c>
      <c r="O58">
        <f t="shared" si="6"/>
        <v>6</v>
      </c>
      <c r="P58">
        <f t="shared" si="6"/>
        <v>6</v>
      </c>
      <c r="Q58">
        <f t="shared" si="6"/>
        <v>6</v>
      </c>
    </row>
    <row r="59" spans="2:17" hidden="1" x14ac:dyDescent="0.25">
      <c r="B59" t="s">
        <v>36</v>
      </c>
      <c r="L59">
        <f>100-C63</f>
        <v>7.2000000000000028</v>
      </c>
      <c r="M59">
        <f t="shared" si="6"/>
        <v>7.2000000000000028</v>
      </c>
      <c r="N59">
        <f t="shared" si="6"/>
        <v>7.2000000000000028</v>
      </c>
      <c r="O59">
        <f t="shared" si="6"/>
        <v>7.2000000000000028</v>
      </c>
      <c r="P59">
        <f t="shared" si="6"/>
        <v>7.2000000000000028</v>
      </c>
      <c r="Q59">
        <f t="shared" si="6"/>
        <v>7.2000000000000028</v>
      </c>
    </row>
    <row r="60" spans="2:17" ht="15.75" thickBot="1" x14ac:dyDescent="0.3"/>
    <row r="61" spans="2:17" ht="30.75" thickBot="1" x14ac:dyDescent="0.3">
      <c r="B61" s="42" t="s">
        <v>35</v>
      </c>
      <c r="C61" s="45">
        <v>3.8</v>
      </c>
      <c r="L61" s="37" t="s">
        <v>43</v>
      </c>
      <c r="M61" s="4" t="s">
        <v>7</v>
      </c>
      <c r="N61" s="4" t="s">
        <v>8</v>
      </c>
      <c r="O61" s="4" t="s">
        <v>9</v>
      </c>
      <c r="P61" s="5" t="s">
        <v>20</v>
      </c>
      <c r="Q61" s="5" t="s">
        <v>48</v>
      </c>
    </row>
    <row r="62" spans="2:17" ht="32.25" customHeight="1" x14ac:dyDescent="0.25">
      <c r="B62" s="87" t="s">
        <v>41</v>
      </c>
      <c r="C62" s="88"/>
      <c r="G62" s="35" t="s">
        <v>21</v>
      </c>
      <c r="K62" s="35" t="s">
        <v>21</v>
      </c>
      <c r="L62" s="62" t="e">
        <f>L38</f>
        <v>#DIV/0!</v>
      </c>
      <c r="M62" s="63"/>
      <c r="N62" s="64"/>
      <c r="O62" s="64"/>
      <c r="P62" s="64"/>
      <c r="Q62" s="65"/>
    </row>
    <row r="63" spans="2:17" ht="32.25" customHeight="1" thickBot="1" x14ac:dyDescent="0.3">
      <c r="B63" s="46" t="s">
        <v>36</v>
      </c>
      <c r="C63" s="43">
        <v>92.8</v>
      </c>
      <c r="G63" s="35" t="s">
        <v>22</v>
      </c>
      <c r="K63" s="35" t="s">
        <v>22</v>
      </c>
      <c r="L63" s="66" t="e">
        <f>L38</f>
        <v>#DIV/0!</v>
      </c>
      <c r="M63" s="67"/>
      <c r="N63" s="68"/>
      <c r="O63" s="68"/>
      <c r="P63" s="68"/>
      <c r="Q63" s="69"/>
    </row>
    <row r="64" spans="2:17" ht="32.25" customHeight="1" thickBot="1" x14ac:dyDescent="0.3">
      <c r="B64" s="46" t="s">
        <v>37</v>
      </c>
      <c r="C64" s="43">
        <v>86.8</v>
      </c>
      <c r="G64" s="35" t="s">
        <v>23</v>
      </c>
      <c r="K64" s="35" t="s">
        <v>23</v>
      </c>
      <c r="L64" s="70" t="e">
        <f>L41</f>
        <v>#DIV/0!</v>
      </c>
      <c r="M64" s="71"/>
      <c r="N64" s="72"/>
      <c r="O64" s="72"/>
      <c r="P64" s="72"/>
      <c r="Q64" s="73"/>
    </row>
    <row r="65" spans="2:12" ht="28.15" customHeight="1" x14ac:dyDescent="0.25">
      <c r="B65" s="46" t="s">
        <v>38</v>
      </c>
      <c r="C65" s="43">
        <v>79.599999999999994</v>
      </c>
      <c r="K65" s="41"/>
    </row>
    <row r="66" spans="2:12" ht="28.15" customHeight="1" x14ac:dyDescent="0.25">
      <c r="B66" s="46" t="s">
        <v>39</v>
      </c>
      <c r="C66" s="43">
        <v>72.900000000000006</v>
      </c>
      <c r="L66" t="s">
        <v>45</v>
      </c>
    </row>
    <row r="67" spans="2:12" ht="28.15" customHeight="1" thickBot="1" x14ac:dyDescent="0.3">
      <c r="B67" s="47" t="s">
        <v>40</v>
      </c>
      <c r="C67" s="44">
        <v>65.8</v>
      </c>
    </row>
  </sheetData>
  <mergeCells count="1">
    <mergeCell ref="B62:C62"/>
  </mergeCells>
  <pageMargins left="0.7" right="0.7" top="0.75" bottom="0.75" header="0.3" footer="0.3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5:R67"/>
  <sheetViews>
    <sheetView topLeftCell="A28" zoomScale="74" zoomScaleNormal="100" workbookViewId="0">
      <selection activeCell="C37" sqref="C37:G50"/>
    </sheetView>
  </sheetViews>
  <sheetFormatPr defaultRowHeight="15" x14ac:dyDescent="0.25"/>
  <cols>
    <col min="2" max="2" width="30.28515625" customWidth="1"/>
    <col min="3" max="3" width="8.85546875" customWidth="1"/>
    <col min="7" max="7" width="8.42578125" customWidth="1"/>
    <col min="8" max="9" width="7.85546875" hidden="1" customWidth="1"/>
    <col min="10" max="10" width="22.85546875" hidden="1" customWidth="1"/>
    <col min="11" max="11" width="7.85546875" hidden="1" customWidth="1"/>
    <col min="12" max="12" width="9.140625" customWidth="1"/>
  </cols>
  <sheetData>
    <row r="35" spans="2:18" ht="15.75" thickBot="1" x14ac:dyDescent="0.3"/>
    <row r="36" spans="2:18" ht="17.25" customHeight="1" thickBot="1" x14ac:dyDescent="0.3">
      <c r="B36" s="1" t="s">
        <v>0</v>
      </c>
      <c r="C36" s="2" t="s">
        <v>1</v>
      </c>
      <c r="D36" s="3" t="s">
        <v>2</v>
      </c>
      <c r="E36" s="3" t="s">
        <v>3</v>
      </c>
      <c r="F36" s="3" t="s">
        <v>4</v>
      </c>
      <c r="G36" s="55" t="s">
        <v>5</v>
      </c>
      <c r="H36" s="48" t="s">
        <v>1</v>
      </c>
      <c r="I36" s="4" t="s">
        <v>2</v>
      </c>
      <c r="J36" s="4" t="s">
        <v>3</v>
      </c>
      <c r="K36" s="4" t="s">
        <v>4</v>
      </c>
      <c r="L36" s="4" t="s">
        <v>47</v>
      </c>
      <c r="M36" s="4" t="s">
        <v>6</v>
      </c>
      <c r="N36" s="4" t="s">
        <v>7</v>
      </c>
      <c r="O36" s="4" t="s">
        <v>8</v>
      </c>
      <c r="P36" s="4" t="s">
        <v>9</v>
      </c>
      <c r="Q36" s="5" t="s">
        <v>20</v>
      </c>
    </row>
    <row r="37" spans="2:18" ht="24" customHeight="1" thickBot="1" x14ac:dyDescent="0.3">
      <c r="B37" s="6" t="s">
        <v>10</v>
      </c>
      <c r="C37" s="79"/>
      <c r="D37" s="79"/>
      <c r="E37" s="79"/>
      <c r="F37" s="79"/>
      <c r="G37" s="8"/>
      <c r="H37" s="49" t="e">
        <f>IF(C37="&gt;95%",95,IF(ISNUMBER(C37),C37,NA()))</f>
        <v>#N/A</v>
      </c>
      <c r="I37" s="49" t="e">
        <f t="shared" ref="I37:L37" si="0">IF(D37="&gt;95%",95,IF(ISNUMBER(D37),D37,NA()))</f>
        <v>#N/A</v>
      </c>
      <c r="J37" s="49" t="e">
        <f t="shared" si="0"/>
        <v>#N/A</v>
      </c>
      <c r="K37" s="49" t="e">
        <f t="shared" si="0"/>
        <v>#N/A</v>
      </c>
      <c r="L37" s="49" t="e">
        <f t="shared" si="0"/>
        <v>#N/A</v>
      </c>
      <c r="M37" s="8"/>
      <c r="N37" s="8"/>
      <c r="O37" s="8"/>
      <c r="P37" s="8"/>
      <c r="Q37" s="9"/>
    </row>
    <row r="38" spans="2:18" ht="24" customHeight="1" x14ac:dyDescent="0.25">
      <c r="B38" s="10" t="s">
        <v>44</v>
      </c>
      <c r="C38" s="50"/>
      <c r="D38" s="11"/>
      <c r="E38" s="11"/>
      <c r="F38" s="11"/>
      <c r="G38" s="56"/>
      <c r="H38" s="50"/>
      <c r="I38" s="12"/>
      <c r="J38" s="12"/>
      <c r="K38" s="12"/>
      <c r="L38" s="12" t="e">
        <f>AVERAGEIF(J37:L37,"&lt;&gt;#N/A")</f>
        <v>#DIV/0!</v>
      </c>
      <c r="M38" s="12" t="e">
        <f>L38</f>
        <v>#DIV/0!</v>
      </c>
      <c r="N38" s="12" t="e">
        <f>M38</f>
        <v>#DIV/0!</v>
      </c>
      <c r="O38" s="12" t="e">
        <f>N38</f>
        <v>#DIV/0!</v>
      </c>
      <c r="P38" s="12" t="e">
        <f>O38</f>
        <v>#DIV/0!</v>
      </c>
      <c r="Q38" s="13" t="e">
        <f>L38</f>
        <v>#DIV/0!</v>
      </c>
    </row>
    <row r="39" spans="2:18" ht="24" customHeight="1" thickBot="1" x14ac:dyDescent="0.3">
      <c r="B39" s="14" t="s">
        <v>42</v>
      </c>
      <c r="C39" s="51"/>
      <c r="D39" s="15"/>
      <c r="E39" s="15"/>
      <c r="F39" s="15"/>
      <c r="G39" s="57"/>
      <c r="H39" s="51"/>
      <c r="I39" s="16"/>
      <c r="J39" s="16"/>
      <c r="K39" s="16"/>
      <c r="L39" s="16" t="e">
        <f>L38</f>
        <v>#DIV/0!</v>
      </c>
      <c r="M39" s="16" t="e">
        <f>L39+$C$61</f>
        <v>#DIV/0!</v>
      </c>
      <c r="N39" s="16" t="e">
        <f>M39+$C$61</f>
        <v>#DIV/0!</v>
      </c>
      <c r="O39" s="16" t="e">
        <f>N39+$C$61</f>
        <v>#DIV/0!</v>
      </c>
      <c r="P39" s="16" t="e">
        <f>O39+$C$61</f>
        <v>#DIV/0!</v>
      </c>
      <c r="Q39" s="60" t="e">
        <f>P39+$C$61</f>
        <v>#DIV/0!</v>
      </c>
      <c r="R39" s="61"/>
    </row>
    <row r="40" spans="2:18" ht="24" customHeight="1" thickBot="1" x14ac:dyDescent="0.3">
      <c r="B40" s="17" t="s">
        <v>11</v>
      </c>
      <c r="C40" s="77"/>
      <c r="D40" s="77"/>
      <c r="E40" s="77"/>
      <c r="F40" s="77"/>
      <c r="G40" s="18"/>
      <c r="H40" s="49" t="e">
        <f>IF(C40="&gt;95%",95,IF(ISNUMBER(C40),C40,NA()))</f>
        <v>#N/A</v>
      </c>
      <c r="I40" s="49" t="e">
        <f t="shared" ref="I40:L40" si="1">IF(D40="&gt;95%",95,IF(ISNUMBER(D40),D40,NA()))</f>
        <v>#N/A</v>
      </c>
      <c r="J40" s="49" t="e">
        <f t="shared" si="1"/>
        <v>#N/A</v>
      </c>
      <c r="K40" s="49" t="e">
        <f t="shared" si="1"/>
        <v>#N/A</v>
      </c>
      <c r="L40" s="49" t="e">
        <f t="shared" si="1"/>
        <v>#N/A</v>
      </c>
      <c r="M40" s="18"/>
      <c r="N40" s="18"/>
      <c r="O40" s="18"/>
      <c r="P40" s="18"/>
      <c r="Q40" s="19"/>
    </row>
    <row r="41" spans="2:18" ht="24" customHeight="1" x14ac:dyDescent="0.25">
      <c r="B41" s="10" t="s">
        <v>44</v>
      </c>
      <c r="C41" s="50"/>
      <c r="D41" s="11"/>
      <c r="E41" s="11"/>
      <c r="F41" s="11"/>
      <c r="G41" s="56"/>
      <c r="H41" s="50"/>
      <c r="I41" s="12"/>
      <c r="J41" s="12"/>
      <c r="K41" s="12"/>
      <c r="L41" s="12" t="e">
        <f>AVERAGEIF(J40:L40,"&lt;&gt;#N/A")</f>
        <v>#DIV/0!</v>
      </c>
      <c r="M41" s="12" t="e">
        <f t="shared" ref="M41:P41" si="2">L41</f>
        <v>#DIV/0!</v>
      </c>
      <c r="N41" s="12" t="e">
        <f t="shared" si="2"/>
        <v>#DIV/0!</v>
      </c>
      <c r="O41" s="12" t="e">
        <f t="shared" si="2"/>
        <v>#DIV/0!</v>
      </c>
      <c r="P41" s="12" t="e">
        <f t="shared" si="2"/>
        <v>#DIV/0!</v>
      </c>
      <c r="Q41" s="13" t="e">
        <f>L41</f>
        <v>#DIV/0!</v>
      </c>
    </row>
    <row r="42" spans="2:18" ht="24" customHeight="1" thickBot="1" x14ac:dyDescent="0.3">
      <c r="B42" s="14" t="s">
        <v>42</v>
      </c>
      <c r="C42" s="51"/>
      <c r="D42" s="15"/>
      <c r="E42" s="15"/>
      <c r="F42" s="15"/>
      <c r="G42" s="57"/>
      <c r="H42" s="51"/>
      <c r="I42" s="16"/>
      <c r="J42" s="16"/>
      <c r="K42" s="16"/>
      <c r="L42" s="16" t="e">
        <f>L41</f>
        <v>#DIV/0!</v>
      </c>
      <c r="M42" s="16" t="e">
        <f>L42+$C$61</f>
        <v>#DIV/0!</v>
      </c>
      <c r="N42" s="16" t="e">
        <f>M42+$C$61</f>
        <v>#DIV/0!</v>
      </c>
      <c r="O42" s="16" t="e">
        <f>N42+$C$61</f>
        <v>#DIV/0!</v>
      </c>
      <c r="P42" s="16" t="e">
        <f>O42+$C$61</f>
        <v>#DIV/0!</v>
      </c>
      <c r="Q42" s="60" t="e">
        <f>P42+$C$61</f>
        <v>#DIV/0!</v>
      </c>
      <c r="R42" s="61"/>
    </row>
    <row r="43" spans="2:18" ht="24" customHeight="1" x14ac:dyDescent="0.25">
      <c r="B43" s="20" t="s">
        <v>12</v>
      </c>
      <c r="C43" s="21"/>
      <c r="D43" s="21"/>
      <c r="E43" s="21"/>
      <c r="F43" s="21"/>
      <c r="G43" s="22"/>
      <c r="H43" s="52"/>
      <c r="I43" s="22"/>
      <c r="J43" s="22"/>
      <c r="K43" s="22"/>
      <c r="L43" s="18" t="str">
        <f>IF(G43="&gt;95%",95,IF(ISNUMBER(G43),G43,""))</f>
        <v/>
      </c>
      <c r="M43" s="22"/>
      <c r="N43" s="22"/>
      <c r="O43" s="22"/>
      <c r="P43" s="22"/>
      <c r="Q43" s="23"/>
    </row>
    <row r="44" spans="2:18" ht="24" customHeight="1" x14ac:dyDescent="0.25">
      <c r="B44" s="24" t="s">
        <v>13</v>
      </c>
      <c r="C44" s="25"/>
      <c r="D44" s="25"/>
      <c r="E44" s="25"/>
      <c r="F44" s="25"/>
      <c r="G44" s="26"/>
      <c r="H44" s="53"/>
      <c r="I44" s="26"/>
      <c r="J44" s="26"/>
      <c r="K44" s="26"/>
      <c r="L44" s="26" t="str">
        <f t="shared" ref="L44:L50" si="3">IF(G44="&gt;95%",95,IF(ISNUMBER(G44),G44,""))</f>
        <v/>
      </c>
      <c r="M44" s="26"/>
      <c r="N44" s="26"/>
      <c r="O44" s="26"/>
      <c r="P44" s="26"/>
      <c r="Q44" s="27"/>
    </row>
    <row r="45" spans="2:18" ht="24" customHeight="1" x14ac:dyDescent="0.25">
      <c r="B45" s="24" t="s">
        <v>14</v>
      </c>
      <c r="C45" s="25"/>
      <c r="D45" s="25"/>
      <c r="E45" s="25"/>
      <c r="F45" s="25"/>
      <c r="G45" s="26"/>
      <c r="H45" s="53"/>
      <c r="I45" s="26"/>
      <c r="J45" s="26"/>
      <c r="K45" s="26"/>
      <c r="L45" s="26" t="str">
        <f t="shared" si="3"/>
        <v/>
      </c>
      <c r="M45" s="26"/>
      <c r="N45" s="26"/>
      <c r="O45" s="26"/>
      <c r="P45" s="26"/>
      <c r="Q45" s="27"/>
    </row>
    <row r="46" spans="2:18" ht="24" customHeight="1" thickBot="1" x14ac:dyDescent="0.3">
      <c r="B46" s="28" t="s">
        <v>15</v>
      </c>
      <c r="C46" s="78"/>
      <c r="D46" s="78"/>
      <c r="E46" s="78"/>
      <c r="F46" s="78"/>
      <c r="G46" s="30"/>
      <c r="H46" s="54"/>
      <c r="I46" s="30"/>
      <c r="J46" s="30"/>
      <c r="K46" s="30"/>
      <c r="L46" s="36" t="str">
        <f t="shared" si="3"/>
        <v/>
      </c>
      <c r="M46" s="30"/>
      <c r="N46" s="30"/>
      <c r="O46" s="30"/>
      <c r="P46" s="30"/>
      <c r="Q46" s="31"/>
    </row>
    <row r="47" spans="2:18" ht="24" customHeight="1" x14ac:dyDescent="0.25">
      <c r="B47" s="20" t="s">
        <v>16</v>
      </c>
      <c r="C47" s="21"/>
      <c r="D47" s="21"/>
      <c r="E47" s="21"/>
      <c r="F47" s="21"/>
      <c r="G47" s="22"/>
      <c r="H47" s="52"/>
      <c r="I47" s="22"/>
      <c r="J47" s="22"/>
      <c r="K47" s="22"/>
      <c r="L47" s="22" t="str">
        <f t="shared" si="3"/>
        <v/>
      </c>
      <c r="M47" s="22"/>
      <c r="N47" s="22"/>
      <c r="O47" s="22"/>
      <c r="P47" s="22"/>
      <c r="Q47" s="23"/>
    </row>
    <row r="48" spans="2:18" ht="24" customHeight="1" x14ac:dyDescent="0.25">
      <c r="B48" s="24" t="s">
        <v>17</v>
      </c>
      <c r="C48" s="25"/>
      <c r="D48" s="25"/>
      <c r="E48" s="25"/>
      <c r="F48" s="25"/>
      <c r="G48" s="26"/>
      <c r="H48" s="53"/>
      <c r="I48" s="26"/>
      <c r="J48" s="26"/>
      <c r="K48" s="26"/>
      <c r="L48" s="59" t="str">
        <f t="shared" si="3"/>
        <v/>
      </c>
      <c r="M48" s="26"/>
      <c r="N48" s="26"/>
      <c r="O48" s="26"/>
      <c r="P48" s="26"/>
      <c r="Q48" s="27"/>
    </row>
    <row r="49" spans="2:17" ht="24" customHeight="1" x14ac:dyDescent="0.25">
      <c r="B49" s="24" t="s">
        <v>18</v>
      </c>
      <c r="C49" s="25"/>
      <c r="D49" s="25"/>
      <c r="E49" s="25"/>
      <c r="F49" s="25"/>
      <c r="G49" s="26"/>
      <c r="H49" s="53"/>
      <c r="I49" s="26"/>
      <c r="J49" s="26"/>
      <c r="K49" s="26"/>
      <c r="L49" s="30" t="str">
        <f t="shared" si="3"/>
        <v/>
      </c>
      <c r="M49" s="26"/>
      <c r="N49" s="26"/>
      <c r="O49" s="26"/>
      <c r="P49" s="26"/>
      <c r="Q49" s="27"/>
    </row>
    <row r="50" spans="2:17" ht="24" customHeight="1" thickBot="1" x14ac:dyDescent="0.3">
      <c r="B50" s="32" t="s">
        <v>19</v>
      </c>
      <c r="C50" s="29"/>
      <c r="D50" s="29"/>
      <c r="E50" s="29"/>
      <c r="F50" s="29"/>
      <c r="G50" s="33"/>
      <c r="H50" s="54"/>
      <c r="I50" s="33"/>
      <c r="J50" s="33"/>
      <c r="K50" s="33"/>
      <c r="L50" s="33" t="str">
        <f t="shared" si="3"/>
        <v/>
      </c>
      <c r="M50" s="33"/>
      <c r="N50" s="33"/>
      <c r="O50" s="33"/>
      <c r="P50" s="33"/>
      <c r="Q50" s="34"/>
    </row>
    <row r="51" spans="2:17" ht="24" hidden="1" customHeight="1" x14ac:dyDescent="0.25">
      <c r="B51" s="38" t="s">
        <v>21</v>
      </c>
      <c r="C51" s="38"/>
      <c r="D51" s="39"/>
      <c r="E51" s="39"/>
      <c r="F51" s="39"/>
      <c r="G51" s="39"/>
      <c r="H51" s="39"/>
      <c r="I51" s="40"/>
      <c r="J51" s="40"/>
      <c r="K51" s="40"/>
      <c r="L51" s="40" t="e">
        <f t="shared" ref="L51:Q53" si="4">IF(ISNUMBER(L62),L62,NA())</f>
        <v>#N/A</v>
      </c>
      <c r="M51" s="40" t="e">
        <f t="shared" si="4"/>
        <v>#N/A</v>
      </c>
      <c r="N51" s="40" t="e">
        <f t="shared" si="4"/>
        <v>#N/A</v>
      </c>
      <c r="O51" s="40" t="e">
        <f t="shared" si="4"/>
        <v>#N/A</v>
      </c>
      <c r="P51" s="40" t="e">
        <f t="shared" si="4"/>
        <v>#N/A</v>
      </c>
      <c r="Q51" s="40" t="e">
        <f t="shared" si="4"/>
        <v>#N/A</v>
      </c>
    </row>
    <row r="52" spans="2:17" ht="24" hidden="1" customHeight="1" x14ac:dyDescent="0.25">
      <c r="B52" s="38" t="s">
        <v>22</v>
      </c>
      <c r="C52" s="38"/>
      <c r="D52" s="39"/>
      <c r="E52" s="39"/>
      <c r="F52" s="39"/>
      <c r="G52" s="39"/>
      <c r="H52" s="39"/>
      <c r="I52" s="40"/>
      <c r="J52" s="40"/>
      <c r="K52" s="40"/>
      <c r="L52" s="40" t="e">
        <f t="shared" si="4"/>
        <v>#N/A</v>
      </c>
      <c r="M52" s="40" t="e">
        <f t="shared" si="4"/>
        <v>#N/A</v>
      </c>
      <c r="N52" s="40" t="e">
        <f t="shared" si="4"/>
        <v>#N/A</v>
      </c>
      <c r="O52" s="40" t="e">
        <f t="shared" si="4"/>
        <v>#N/A</v>
      </c>
      <c r="P52" s="40" t="e">
        <f t="shared" si="4"/>
        <v>#N/A</v>
      </c>
      <c r="Q52" s="40" t="e">
        <f t="shared" si="4"/>
        <v>#N/A</v>
      </c>
    </row>
    <row r="53" spans="2:17" hidden="1" x14ac:dyDescent="0.25">
      <c r="B53" s="38" t="s">
        <v>23</v>
      </c>
      <c r="C53" s="38"/>
      <c r="D53" s="39"/>
      <c r="E53" s="39"/>
      <c r="F53" s="39"/>
      <c r="G53" s="39"/>
      <c r="H53" s="39"/>
      <c r="I53" s="40"/>
      <c r="J53" s="40"/>
      <c r="K53" s="40"/>
      <c r="L53" s="40" t="e">
        <f t="shared" si="4"/>
        <v>#N/A</v>
      </c>
      <c r="M53" s="40" t="e">
        <f t="shared" si="4"/>
        <v>#N/A</v>
      </c>
      <c r="N53" s="40" t="e">
        <f t="shared" si="4"/>
        <v>#N/A</v>
      </c>
      <c r="O53" s="40" t="e">
        <f t="shared" si="4"/>
        <v>#N/A</v>
      </c>
      <c r="P53" s="40" t="e">
        <f t="shared" si="4"/>
        <v>#N/A</v>
      </c>
      <c r="Q53" s="40" t="e">
        <f t="shared" si="4"/>
        <v>#N/A</v>
      </c>
    </row>
    <row r="54" spans="2:17" hidden="1" x14ac:dyDescent="0.25">
      <c r="B54" t="s">
        <v>40</v>
      </c>
      <c r="L54">
        <f>C67</f>
        <v>75.3</v>
      </c>
      <c r="M54">
        <f>L54</f>
        <v>75.3</v>
      </c>
      <c r="N54">
        <f t="shared" ref="N54:Q54" si="5">M54</f>
        <v>75.3</v>
      </c>
      <c r="O54">
        <f t="shared" si="5"/>
        <v>75.3</v>
      </c>
      <c r="P54">
        <f t="shared" si="5"/>
        <v>75.3</v>
      </c>
      <c r="Q54">
        <f t="shared" si="5"/>
        <v>75.3</v>
      </c>
    </row>
    <row r="55" spans="2:17" hidden="1" x14ac:dyDescent="0.25">
      <c r="B55" t="s">
        <v>39</v>
      </c>
      <c r="L55">
        <f>C66-C67</f>
        <v>5</v>
      </c>
      <c r="M55">
        <f t="shared" ref="M55:Q59" si="6">L55</f>
        <v>5</v>
      </c>
      <c r="N55">
        <f t="shared" si="6"/>
        <v>5</v>
      </c>
      <c r="O55">
        <f t="shared" si="6"/>
        <v>5</v>
      </c>
      <c r="P55">
        <f t="shared" si="6"/>
        <v>5</v>
      </c>
      <c r="Q55">
        <f t="shared" si="6"/>
        <v>5</v>
      </c>
    </row>
    <row r="56" spans="2:17" hidden="1" x14ac:dyDescent="0.25">
      <c r="B56" t="s">
        <v>46</v>
      </c>
      <c r="L56">
        <f>C65-C66</f>
        <v>5.7999999999999972</v>
      </c>
      <c r="M56">
        <f t="shared" si="6"/>
        <v>5.7999999999999972</v>
      </c>
      <c r="N56">
        <f t="shared" si="6"/>
        <v>5.7999999999999972</v>
      </c>
      <c r="O56">
        <f t="shared" si="6"/>
        <v>5.7999999999999972</v>
      </c>
      <c r="P56">
        <f t="shared" si="6"/>
        <v>5.7999999999999972</v>
      </c>
      <c r="Q56">
        <f t="shared" si="6"/>
        <v>5.7999999999999972</v>
      </c>
    </row>
    <row r="57" spans="2:17" hidden="1" x14ac:dyDescent="0.25">
      <c r="B57" t="s">
        <v>38</v>
      </c>
      <c r="L57">
        <f>C64-C65</f>
        <v>5.5</v>
      </c>
      <c r="M57">
        <f t="shared" si="6"/>
        <v>5.5</v>
      </c>
      <c r="N57">
        <f t="shared" si="6"/>
        <v>5.5</v>
      </c>
      <c r="O57">
        <f t="shared" si="6"/>
        <v>5.5</v>
      </c>
      <c r="P57">
        <f t="shared" si="6"/>
        <v>5.5</v>
      </c>
      <c r="Q57">
        <f t="shared" si="6"/>
        <v>5.5</v>
      </c>
    </row>
    <row r="58" spans="2:17" hidden="1" x14ac:dyDescent="0.25">
      <c r="B58" t="s">
        <v>37</v>
      </c>
      <c r="L58">
        <f>C63-C64</f>
        <v>4.4000000000000057</v>
      </c>
      <c r="M58">
        <f t="shared" si="6"/>
        <v>4.4000000000000057</v>
      </c>
      <c r="N58">
        <f t="shared" si="6"/>
        <v>4.4000000000000057</v>
      </c>
      <c r="O58">
        <f t="shared" si="6"/>
        <v>4.4000000000000057</v>
      </c>
      <c r="P58">
        <f t="shared" si="6"/>
        <v>4.4000000000000057</v>
      </c>
      <c r="Q58">
        <f t="shared" si="6"/>
        <v>4.4000000000000057</v>
      </c>
    </row>
    <row r="59" spans="2:17" hidden="1" x14ac:dyDescent="0.25">
      <c r="B59" t="s">
        <v>36</v>
      </c>
      <c r="L59">
        <f>100-C63</f>
        <v>4</v>
      </c>
      <c r="M59">
        <f t="shared" si="6"/>
        <v>4</v>
      </c>
      <c r="N59">
        <f t="shared" si="6"/>
        <v>4</v>
      </c>
      <c r="O59">
        <f t="shared" si="6"/>
        <v>4</v>
      </c>
      <c r="P59">
        <f t="shared" si="6"/>
        <v>4</v>
      </c>
      <c r="Q59">
        <f t="shared" si="6"/>
        <v>4</v>
      </c>
    </row>
    <row r="60" spans="2:17" ht="15.75" thickBot="1" x14ac:dyDescent="0.3"/>
    <row r="61" spans="2:17" ht="30.75" thickBot="1" x14ac:dyDescent="0.3">
      <c r="B61" s="42" t="s">
        <v>35</v>
      </c>
      <c r="C61" s="45">
        <v>2.2999999999999998</v>
      </c>
      <c r="L61" s="37" t="s">
        <v>43</v>
      </c>
      <c r="M61" s="4" t="s">
        <v>7</v>
      </c>
      <c r="N61" s="4" t="s">
        <v>8</v>
      </c>
      <c r="O61" s="4" t="s">
        <v>9</v>
      </c>
      <c r="P61" s="5" t="s">
        <v>20</v>
      </c>
      <c r="Q61" s="5" t="s">
        <v>48</v>
      </c>
    </row>
    <row r="62" spans="2:17" ht="32.25" customHeight="1" x14ac:dyDescent="0.25">
      <c r="B62" s="87" t="s">
        <v>41</v>
      </c>
      <c r="C62" s="88"/>
      <c r="G62" s="35" t="s">
        <v>21</v>
      </c>
      <c r="K62" s="35" t="s">
        <v>21</v>
      </c>
      <c r="L62" s="62" t="e">
        <f>L38</f>
        <v>#DIV/0!</v>
      </c>
      <c r="M62" s="63"/>
      <c r="N62" s="64"/>
      <c r="O62" s="64"/>
      <c r="P62" s="64"/>
      <c r="Q62" s="65"/>
    </row>
    <row r="63" spans="2:17" ht="32.25" customHeight="1" thickBot="1" x14ac:dyDescent="0.3">
      <c r="B63" s="46" t="s">
        <v>36</v>
      </c>
      <c r="C63" s="43">
        <v>96</v>
      </c>
      <c r="G63" s="35" t="s">
        <v>22</v>
      </c>
      <c r="K63" s="35" t="s">
        <v>22</v>
      </c>
      <c r="L63" s="66" t="e">
        <f>L38</f>
        <v>#DIV/0!</v>
      </c>
      <c r="M63" s="67"/>
      <c r="N63" s="68"/>
      <c r="O63" s="68"/>
      <c r="P63" s="68"/>
      <c r="Q63" s="69"/>
    </row>
    <row r="64" spans="2:17" ht="32.25" customHeight="1" thickBot="1" x14ac:dyDescent="0.3">
      <c r="B64" s="46" t="s">
        <v>37</v>
      </c>
      <c r="C64" s="43">
        <v>91.6</v>
      </c>
      <c r="G64" s="35" t="s">
        <v>23</v>
      </c>
      <c r="K64" s="35" t="s">
        <v>23</v>
      </c>
      <c r="L64" s="70" t="e">
        <f>L41</f>
        <v>#DIV/0!</v>
      </c>
      <c r="M64" s="71"/>
      <c r="N64" s="72"/>
      <c r="O64" s="72"/>
      <c r="P64" s="72"/>
      <c r="Q64" s="73"/>
    </row>
    <row r="65" spans="2:12" ht="28.15" customHeight="1" x14ac:dyDescent="0.25">
      <c r="B65" s="46" t="s">
        <v>38</v>
      </c>
      <c r="C65" s="43">
        <v>86.1</v>
      </c>
      <c r="K65" s="41"/>
    </row>
    <row r="66" spans="2:12" ht="28.15" customHeight="1" x14ac:dyDescent="0.25">
      <c r="B66" s="46" t="s">
        <v>39</v>
      </c>
      <c r="C66" s="43">
        <v>80.3</v>
      </c>
      <c r="L66" t="s">
        <v>45</v>
      </c>
    </row>
    <row r="67" spans="2:12" ht="28.15" customHeight="1" thickBot="1" x14ac:dyDescent="0.3">
      <c r="B67" s="47" t="s">
        <v>40</v>
      </c>
      <c r="C67" s="44">
        <v>75.3</v>
      </c>
    </row>
  </sheetData>
  <mergeCells count="1">
    <mergeCell ref="B62:C62"/>
  </mergeCells>
  <pageMargins left="0.7" right="0.7" top="0.75" bottom="0.75" header="0.3" footer="0.3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B19" sqref="B19:G19"/>
    </sheetView>
  </sheetViews>
  <sheetFormatPr defaultColWidth="8.85546875" defaultRowHeight="18.75" x14ac:dyDescent="0.3"/>
  <cols>
    <col min="1" max="1" width="30" style="81" customWidth="1"/>
    <col min="2" max="7" width="12.7109375" style="81" customWidth="1"/>
    <col min="8" max="16384" width="8.85546875" style="81"/>
  </cols>
  <sheetData>
    <row r="1" spans="1:7" ht="28.5" x14ac:dyDescent="0.45">
      <c r="A1" s="80" t="s">
        <v>49</v>
      </c>
    </row>
    <row r="3" spans="1:7" ht="23.25" x14ac:dyDescent="0.35">
      <c r="A3" s="82" t="s">
        <v>50</v>
      </c>
    </row>
    <row r="4" spans="1:7" x14ac:dyDescent="0.3">
      <c r="A4" s="83" t="s">
        <v>51</v>
      </c>
    </row>
    <row r="5" spans="1:7" ht="33" customHeight="1" x14ac:dyDescent="0.3">
      <c r="A5" s="84"/>
      <c r="B5" s="85" t="s">
        <v>47</v>
      </c>
      <c r="C5" s="85" t="s">
        <v>52</v>
      </c>
      <c r="D5" s="85" t="s">
        <v>53</v>
      </c>
      <c r="E5" s="85" t="s">
        <v>54</v>
      </c>
      <c r="F5" s="85" t="s">
        <v>55</v>
      </c>
      <c r="G5" s="85" t="s">
        <v>56</v>
      </c>
    </row>
    <row r="6" spans="1:7" ht="33" customHeight="1" x14ac:dyDescent="0.3">
      <c r="A6" s="84" t="s">
        <v>57</v>
      </c>
      <c r="B6" s="86" t="e">
        <f>'4 Yr Grad 2'!L63</f>
        <v>#DIV/0!</v>
      </c>
      <c r="C6" s="84">
        <f>'4 Yr Grad 2'!M63</f>
        <v>0</v>
      </c>
      <c r="D6" s="84">
        <f>'4 Yr Grad 2'!N63</f>
        <v>0</v>
      </c>
      <c r="E6" s="84">
        <f>'4 Yr Grad 2'!O63</f>
        <v>0</v>
      </c>
      <c r="F6" s="84">
        <f>'4 Yr Grad 2'!P63</f>
        <v>0</v>
      </c>
      <c r="G6" s="84">
        <f>'4 Yr Grad 2'!Q63</f>
        <v>0</v>
      </c>
    </row>
    <row r="7" spans="1:7" ht="33" customHeight="1" x14ac:dyDescent="0.3">
      <c r="A7" s="84" t="s">
        <v>58</v>
      </c>
      <c r="B7" s="86" t="e">
        <f>'4 Yr Grad 2'!L62</f>
        <v>#DIV/0!</v>
      </c>
      <c r="C7" s="84">
        <f>'4 Yr Grad 2'!M62</f>
        <v>0</v>
      </c>
      <c r="D7" s="84">
        <f>'4 Yr Grad 2'!N62</f>
        <v>0</v>
      </c>
      <c r="E7" s="84">
        <f>'4 Yr Grad 2'!O62</f>
        <v>0</v>
      </c>
      <c r="F7" s="84">
        <f>'4 Yr Grad 2'!P62</f>
        <v>0</v>
      </c>
      <c r="G7" s="84">
        <f>'4 Yr Grad 2'!Q62</f>
        <v>0</v>
      </c>
    </row>
    <row r="8" spans="1:7" ht="33" customHeight="1" x14ac:dyDescent="0.3">
      <c r="A8" s="83" t="s">
        <v>59</v>
      </c>
    </row>
    <row r="9" spans="1:7" ht="33" customHeight="1" x14ac:dyDescent="0.3">
      <c r="A9" s="84"/>
      <c r="B9" s="85" t="s">
        <v>47</v>
      </c>
      <c r="C9" s="85" t="s">
        <v>52</v>
      </c>
      <c r="D9" s="85" t="s">
        <v>53</v>
      </c>
      <c r="E9" s="85" t="s">
        <v>54</v>
      </c>
      <c r="F9" s="85" t="s">
        <v>55</v>
      </c>
      <c r="G9" s="85" t="s">
        <v>56</v>
      </c>
    </row>
    <row r="10" spans="1:7" ht="33" customHeight="1" x14ac:dyDescent="0.3">
      <c r="A10" s="85" t="str">
        <f>CONCATENATE("Gap Closing - ",'4 Yr Grad 2'!B40)</f>
        <v>Gap Closing - Combined Disadvantaged</v>
      </c>
      <c r="B10" s="86" t="e">
        <f>'4 Yr Grad 2'!L64</f>
        <v>#DIV/0!</v>
      </c>
      <c r="C10" s="86">
        <f>'4 Yr Grad 2'!M64</f>
        <v>0</v>
      </c>
      <c r="D10" s="86">
        <f>'4 Yr Grad 2'!N64</f>
        <v>0</v>
      </c>
      <c r="E10" s="86">
        <f>'4 Yr Grad 2'!O64</f>
        <v>0</v>
      </c>
      <c r="F10" s="86">
        <f>'4 Yr Grad 2'!P64</f>
        <v>0</v>
      </c>
      <c r="G10" s="86">
        <f>'4 Yr Grad 2'!Q64</f>
        <v>0</v>
      </c>
    </row>
    <row r="11" spans="1:7" ht="33" customHeight="1" x14ac:dyDescent="0.3"/>
    <row r="12" spans="1:7" ht="33" customHeight="1" x14ac:dyDescent="0.35">
      <c r="A12" s="82" t="s">
        <v>60</v>
      </c>
    </row>
    <row r="13" spans="1:7" ht="33" customHeight="1" x14ac:dyDescent="0.3">
      <c r="A13" s="83" t="s">
        <v>51</v>
      </c>
    </row>
    <row r="14" spans="1:7" ht="33" customHeight="1" x14ac:dyDescent="0.3">
      <c r="A14" s="84"/>
      <c r="B14" s="85" t="s">
        <v>47</v>
      </c>
      <c r="C14" s="85" t="s">
        <v>52</v>
      </c>
      <c r="D14" s="85" t="s">
        <v>53</v>
      </c>
      <c r="E14" s="85" t="s">
        <v>54</v>
      </c>
      <c r="F14" s="85" t="s">
        <v>55</v>
      </c>
      <c r="G14" s="85" t="s">
        <v>56</v>
      </c>
    </row>
    <row r="15" spans="1:7" ht="33" customHeight="1" x14ac:dyDescent="0.3">
      <c r="A15" s="84" t="s">
        <v>57</v>
      </c>
      <c r="B15" s="86" t="e">
        <f>'5 Yr Comp 2'!L63</f>
        <v>#DIV/0!</v>
      </c>
      <c r="C15" s="86">
        <f>'5 Yr Comp 2'!M63</f>
        <v>0</v>
      </c>
      <c r="D15" s="86">
        <f>'5 Yr Comp 2'!N63</f>
        <v>0</v>
      </c>
      <c r="E15" s="86">
        <f>'5 Yr Comp 2'!O63</f>
        <v>0</v>
      </c>
      <c r="F15" s="86">
        <f>'5 Yr Comp 2'!P63</f>
        <v>0</v>
      </c>
      <c r="G15" s="86">
        <f>'5 Yr Comp 2'!Q63</f>
        <v>0</v>
      </c>
    </row>
    <row r="16" spans="1:7" ht="33" customHeight="1" x14ac:dyDescent="0.3">
      <c r="A16" s="84" t="s">
        <v>58</v>
      </c>
      <c r="B16" s="86" t="e">
        <f>'5 Yr Comp 2'!L62</f>
        <v>#DIV/0!</v>
      </c>
      <c r="C16" s="86">
        <f>'5 Yr Comp 2'!M62</f>
        <v>0</v>
      </c>
      <c r="D16" s="86">
        <f>'5 Yr Comp 2'!N62</f>
        <v>0</v>
      </c>
      <c r="E16" s="86">
        <f>'5 Yr Comp 2'!O62</f>
        <v>0</v>
      </c>
      <c r="F16" s="86">
        <f>'5 Yr Comp 2'!P62</f>
        <v>0</v>
      </c>
      <c r="G16" s="86">
        <f>'5 Yr Comp 2'!Q62</f>
        <v>0</v>
      </c>
    </row>
    <row r="17" spans="1:7" ht="33" customHeight="1" x14ac:dyDescent="0.3">
      <c r="A17" s="83" t="s">
        <v>59</v>
      </c>
    </row>
    <row r="18" spans="1:7" ht="33" customHeight="1" x14ac:dyDescent="0.3">
      <c r="A18" s="84"/>
      <c r="B18" s="85" t="s">
        <v>47</v>
      </c>
      <c r="C18" s="85" t="s">
        <v>52</v>
      </c>
      <c r="D18" s="85" t="s">
        <v>53</v>
      </c>
      <c r="E18" s="85" t="s">
        <v>54</v>
      </c>
      <c r="F18" s="85" t="s">
        <v>55</v>
      </c>
      <c r="G18" s="85" t="s">
        <v>56</v>
      </c>
    </row>
    <row r="19" spans="1:7" ht="33" customHeight="1" x14ac:dyDescent="0.3">
      <c r="A19" s="85" t="str">
        <f>CONCATENATE("Gap Closing - ",'5 Yr Comp 2'!B40)</f>
        <v>Gap Closing - Combined Disadvantaged</v>
      </c>
      <c r="B19" s="86" t="e">
        <f>'5 Yr Comp 2'!L64</f>
        <v>#DIV/0!</v>
      </c>
      <c r="C19" s="86">
        <f>'5 Yr Comp 2'!M64</f>
        <v>0</v>
      </c>
      <c r="D19" s="86">
        <f>'5 Yr Comp 2'!N64</f>
        <v>0</v>
      </c>
      <c r="E19" s="86">
        <f>'5 Yr Comp 2'!O64</f>
        <v>0</v>
      </c>
      <c r="F19" s="86">
        <f>'5 Yr Comp 2'!P64</f>
        <v>0</v>
      </c>
      <c r="G19" s="86">
        <f>'5 Yr Comp 2'!Q64</f>
        <v>0</v>
      </c>
    </row>
    <row r="20" spans="1:7" ht="33" customHeight="1" x14ac:dyDescent="0.3"/>
    <row r="21" spans="1:7" ht="33" customHeight="1" x14ac:dyDescent="0.35">
      <c r="A21" s="82" t="s">
        <v>25</v>
      </c>
    </row>
    <row r="22" spans="1:7" ht="33" customHeight="1" x14ac:dyDescent="0.3">
      <c r="A22" s="83" t="s">
        <v>51</v>
      </c>
    </row>
    <row r="23" spans="1:7" ht="33" customHeight="1" x14ac:dyDescent="0.3">
      <c r="A23" s="84"/>
      <c r="B23" s="85" t="s">
        <v>47</v>
      </c>
      <c r="C23" s="85" t="s">
        <v>52</v>
      </c>
      <c r="D23" s="85" t="s">
        <v>53</v>
      </c>
      <c r="E23" s="85" t="s">
        <v>54</v>
      </c>
      <c r="F23" s="85" t="s">
        <v>55</v>
      </c>
      <c r="G23" s="85" t="s">
        <v>56</v>
      </c>
    </row>
    <row r="24" spans="1:7" ht="33" customHeight="1" x14ac:dyDescent="0.3">
      <c r="A24" s="84" t="s">
        <v>57</v>
      </c>
      <c r="B24" s="86" t="e">
        <f>'3rd Grade ELA2'!L63</f>
        <v>#DIV/0!</v>
      </c>
      <c r="C24" s="86">
        <f>'3rd Grade ELA2'!M63</f>
        <v>0</v>
      </c>
      <c r="D24" s="86">
        <f>'3rd Grade ELA2'!N63</f>
        <v>0</v>
      </c>
      <c r="E24" s="86">
        <f>'3rd Grade ELA2'!O63</f>
        <v>0</v>
      </c>
      <c r="F24" s="86">
        <f>'3rd Grade ELA2'!P63</f>
        <v>0</v>
      </c>
      <c r="G24" s="86">
        <f>'3rd Grade ELA2'!Q63</f>
        <v>0</v>
      </c>
    </row>
    <row r="25" spans="1:7" ht="33" customHeight="1" x14ac:dyDescent="0.3">
      <c r="A25" s="84" t="s">
        <v>58</v>
      </c>
      <c r="B25" s="86" t="e">
        <f>'3rd Grade ELA2'!L63</f>
        <v>#DIV/0!</v>
      </c>
      <c r="C25" s="86">
        <f>'3rd Grade ELA2'!M63</f>
        <v>0</v>
      </c>
      <c r="D25" s="86">
        <f>'3rd Grade ELA2'!N63</f>
        <v>0</v>
      </c>
      <c r="E25" s="86">
        <f>'3rd Grade ELA2'!O63</f>
        <v>0</v>
      </c>
      <c r="F25" s="86">
        <f>'3rd Grade ELA2'!P63</f>
        <v>0</v>
      </c>
      <c r="G25" s="86">
        <f>'3rd Grade ELA2'!Q63</f>
        <v>0</v>
      </c>
    </row>
    <row r="26" spans="1:7" ht="33" customHeight="1" x14ac:dyDescent="0.3">
      <c r="A26" s="83" t="s">
        <v>59</v>
      </c>
    </row>
    <row r="27" spans="1:7" ht="33" customHeight="1" x14ac:dyDescent="0.3">
      <c r="A27" s="84"/>
      <c r="B27" s="85" t="s">
        <v>47</v>
      </c>
      <c r="C27" s="85" t="s">
        <v>52</v>
      </c>
      <c r="D27" s="85" t="s">
        <v>53</v>
      </c>
      <c r="E27" s="85" t="s">
        <v>54</v>
      </c>
      <c r="F27" s="85" t="s">
        <v>55</v>
      </c>
      <c r="G27" s="85" t="s">
        <v>56</v>
      </c>
    </row>
    <row r="28" spans="1:7" ht="33" customHeight="1" x14ac:dyDescent="0.3">
      <c r="A28" s="85" t="str">
        <f>CONCATENATE("Gap Closing - ",'3rd Grade ELA2'!B40)</f>
        <v>Gap Closing - Combined Disadvantaged</v>
      </c>
      <c r="B28" s="86" t="e">
        <f>'3rd Grade ELA2'!L64</f>
        <v>#DIV/0!</v>
      </c>
      <c r="C28" s="86">
        <f>'3rd Grade ELA2'!M64</f>
        <v>0</v>
      </c>
      <c r="D28" s="86">
        <f>'3rd Grade ELA2'!N64</f>
        <v>0</v>
      </c>
      <c r="E28" s="86">
        <f>'3rd Grade ELA2'!O64</f>
        <v>0</v>
      </c>
      <c r="F28" s="86">
        <f>'3rd Grade ELA2'!P64</f>
        <v>0</v>
      </c>
      <c r="G28" s="86">
        <f>'3rd Grade ELA2'!Q64</f>
        <v>0</v>
      </c>
    </row>
    <row r="29" spans="1:7" ht="33" customHeight="1" x14ac:dyDescent="0.3"/>
    <row r="30" spans="1:7" ht="33" customHeight="1" x14ac:dyDescent="0.35">
      <c r="A30" s="82" t="s">
        <v>61</v>
      </c>
    </row>
    <row r="31" spans="1:7" ht="33" customHeight="1" x14ac:dyDescent="0.3">
      <c r="A31" s="83" t="s">
        <v>51</v>
      </c>
    </row>
    <row r="32" spans="1:7" ht="33" customHeight="1" x14ac:dyDescent="0.3">
      <c r="A32" s="84"/>
      <c r="B32" s="85" t="s">
        <v>47</v>
      </c>
      <c r="C32" s="85" t="s">
        <v>52</v>
      </c>
      <c r="D32" s="85" t="s">
        <v>53</v>
      </c>
      <c r="E32" s="85" t="s">
        <v>54</v>
      </c>
      <c r="F32" s="85" t="s">
        <v>55</v>
      </c>
      <c r="G32" s="85" t="s">
        <v>56</v>
      </c>
    </row>
    <row r="33" spans="1:7" ht="33" customHeight="1" x14ac:dyDescent="0.3">
      <c r="A33" s="84" t="s">
        <v>57</v>
      </c>
      <c r="B33" s="86" t="e">
        <f>'9th Grade On Track 2'!L63</f>
        <v>#DIV/0!</v>
      </c>
      <c r="C33" s="86">
        <f>'9th Grade On Track 2'!M63</f>
        <v>0</v>
      </c>
      <c r="D33" s="86">
        <f>'9th Grade On Track 2'!N63</f>
        <v>0</v>
      </c>
      <c r="E33" s="86">
        <f>'9th Grade On Track 2'!O63</f>
        <v>0</v>
      </c>
      <c r="F33" s="86">
        <f>'9th Grade On Track 2'!P63</f>
        <v>0</v>
      </c>
      <c r="G33" s="86">
        <f>'9th Grade On Track 2'!Q63</f>
        <v>0</v>
      </c>
    </row>
    <row r="34" spans="1:7" ht="33" customHeight="1" x14ac:dyDescent="0.3">
      <c r="A34" s="84" t="s">
        <v>58</v>
      </c>
      <c r="B34" s="86" t="e">
        <f>'9th Grade On Track 2'!L62</f>
        <v>#DIV/0!</v>
      </c>
      <c r="C34" s="86">
        <f>'9th Grade On Track 2'!M62</f>
        <v>0</v>
      </c>
      <c r="D34" s="86">
        <f>'9th Grade On Track 2'!N62</f>
        <v>0</v>
      </c>
      <c r="E34" s="86">
        <f>'9th Grade On Track 2'!O62</f>
        <v>0</v>
      </c>
      <c r="F34" s="86">
        <f>'9th Grade On Track 2'!P62</f>
        <v>0</v>
      </c>
      <c r="G34" s="86">
        <f>'9th Grade On Track 2'!Q62</f>
        <v>0</v>
      </c>
    </row>
    <row r="35" spans="1:7" ht="33" customHeight="1" x14ac:dyDescent="0.3"/>
    <row r="36" spans="1:7" ht="33" customHeight="1" x14ac:dyDescent="0.3">
      <c r="A36" s="84"/>
      <c r="B36" s="85" t="s">
        <v>47</v>
      </c>
      <c r="C36" s="85" t="s">
        <v>52</v>
      </c>
      <c r="D36" s="85" t="s">
        <v>53</v>
      </c>
      <c r="E36" s="85" t="s">
        <v>54</v>
      </c>
      <c r="F36" s="85" t="s">
        <v>55</v>
      </c>
      <c r="G36" s="85" t="s">
        <v>56</v>
      </c>
    </row>
    <row r="37" spans="1:7" ht="33" customHeight="1" x14ac:dyDescent="0.3">
      <c r="A37" s="85" t="str">
        <f>CONCATENATE("Gap Closing - ",'[1]9th Grade On Track 2'!B40)</f>
        <v>Gap Closing - Economically Disadvantaged</v>
      </c>
      <c r="B37" s="86" t="e">
        <f>'9th Grade On Track 2'!L64</f>
        <v>#DIV/0!</v>
      </c>
      <c r="C37" s="86">
        <f>'9th Grade On Track 2'!M64</f>
        <v>0</v>
      </c>
      <c r="D37" s="86">
        <f>'9th Grade On Track 2'!N64</f>
        <v>0</v>
      </c>
      <c r="E37" s="86">
        <f>'9th Grade On Track 2'!O64</f>
        <v>0</v>
      </c>
      <c r="F37" s="86">
        <f>'9th Grade On Track 2'!P64</f>
        <v>0</v>
      </c>
      <c r="G37" s="86">
        <f>'9th Grade On Track 2'!Q64</f>
        <v>0</v>
      </c>
    </row>
    <row r="38" spans="1:7" ht="33" customHeight="1" x14ac:dyDescent="0.3"/>
    <row r="39" spans="1:7" ht="33" customHeight="1" x14ac:dyDescent="0.35">
      <c r="A39" s="82" t="s">
        <v>62</v>
      </c>
    </row>
    <row r="40" spans="1:7" ht="33" customHeight="1" x14ac:dyDescent="0.3">
      <c r="A40" s="83" t="s">
        <v>51</v>
      </c>
    </row>
    <row r="41" spans="1:7" ht="33" customHeight="1" x14ac:dyDescent="0.3">
      <c r="A41" s="84"/>
      <c r="B41" s="85" t="s">
        <v>47</v>
      </c>
      <c r="C41" s="85" t="s">
        <v>52</v>
      </c>
      <c r="D41" s="85" t="s">
        <v>53</v>
      </c>
      <c r="E41" s="85" t="s">
        <v>54</v>
      </c>
      <c r="F41" s="85" t="s">
        <v>55</v>
      </c>
      <c r="G41" s="85" t="s">
        <v>56</v>
      </c>
    </row>
    <row r="42" spans="1:7" ht="33" customHeight="1" x14ac:dyDescent="0.3">
      <c r="A42" s="84" t="s">
        <v>57</v>
      </c>
      <c r="B42" s="86" t="e">
        <f>Attendance2!L63</f>
        <v>#DIV/0!</v>
      </c>
      <c r="C42" s="86">
        <f>Attendance2!M63</f>
        <v>0</v>
      </c>
      <c r="D42" s="86">
        <f>Attendance2!N63</f>
        <v>0</v>
      </c>
      <c r="E42" s="86">
        <f>Attendance2!O63</f>
        <v>0</v>
      </c>
      <c r="F42" s="86">
        <f>Attendance2!P63</f>
        <v>0</v>
      </c>
      <c r="G42" s="86">
        <f>Attendance2!Q63</f>
        <v>0</v>
      </c>
    </row>
    <row r="43" spans="1:7" ht="33" customHeight="1" x14ac:dyDescent="0.3">
      <c r="A43" s="84" t="s">
        <v>58</v>
      </c>
      <c r="B43" s="86" t="e">
        <f>Attendance2!L62</f>
        <v>#DIV/0!</v>
      </c>
      <c r="C43" s="86">
        <f>Attendance2!M62</f>
        <v>0</v>
      </c>
      <c r="D43" s="86">
        <f>Attendance2!N62</f>
        <v>0</v>
      </c>
      <c r="E43" s="86">
        <f>Attendance2!O62</f>
        <v>0</v>
      </c>
      <c r="F43" s="86">
        <f>Attendance2!P62</f>
        <v>0</v>
      </c>
      <c r="G43" s="86">
        <f>Attendance2!Q62</f>
        <v>0</v>
      </c>
    </row>
    <row r="44" spans="1:7" ht="33" customHeight="1" x14ac:dyDescent="0.3">
      <c r="A44" s="83" t="s">
        <v>59</v>
      </c>
    </row>
    <row r="45" spans="1:7" ht="33" customHeight="1" x14ac:dyDescent="0.3">
      <c r="A45" s="84"/>
      <c r="B45" s="85" t="s">
        <v>47</v>
      </c>
      <c r="C45" s="85" t="s">
        <v>52</v>
      </c>
      <c r="D45" s="85" t="s">
        <v>53</v>
      </c>
      <c r="E45" s="85" t="s">
        <v>54</v>
      </c>
      <c r="F45" s="85" t="s">
        <v>55</v>
      </c>
      <c r="G45" s="85" t="s">
        <v>56</v>
      </c>
    </row>
    <row r="46" spans="1:7" ht="33" customHeight="1" x14ac:dyDescent="0.3">
      <c r="A46" s="85" t="str">
        <f>CONCATENATE("Gap Closing - ",Attendance2!B40)</f>
        <v>Gap Closing - Combined Disadvantaged</v>
      </c>
      <c r="B46" s="86" t="e">
        <f>Attendance2!L64</f>
        <v>#DIV/0!</v>
      </c>
      <c r="C46" s="86">
        <f>Attendance2!M64</f>
        <v>0</v>
      </c>
      <c r="D46" s="86">
        <f>Attendance2!N64</f>
        <v>0</v>
      </c>
      <c r="E46" s="86">
        <f>Attendance2!O64</f>
        <v>0</v>
      </c>
      <c r="F46" s="86">
        <f>Attendance2!P64</f>
        <v>0</v>
      </c>
      <c r="G46" s="86">
        <f>Attendance2!Q64</f>
        <v>0</v>
      </c>
    </row>
  </sheetData>
  <pageMargins left="0.7" right="0.7" top="0.75" bottom="0.75" header="0.3" footer="0.3"/>
  <pageSetup scale="84" orientation="portrait" r:id="rId1"/>
  <rowBreaks count="2" manualBreakCount="2">
    <brk id="20" max="16383" man="1"/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6" sqref="B6:G6"/>
    </sheetView>
  </sheetViews>
  <sheetFormatPr defaultRowHeight="15" x14ac:dyDescent="0.25"/>
  <cols>
    <col min="1" max="1" width="17.85546875" bestFit="1" customWidth="1"/>
  </cols>
  <sheetData>
    <row r="1" spans="1:7" x14ac:dyDescent="0.25"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</row>
    <row r="2" spans="1:7" x14ac:dyDescent="0.25">
      <c r="A2" t="s">
        <v>24</v>
      </c>
      <c r="B2">
        <v>1.2</v>
      </c>
      <c r="C2">
        <v>73.3</v>
      </c>
      <c r="D2">
        <v>76.900000000000006</v>
      </c>
      <c r="E2">
        <v>80.599999999999994</v>
      </c>
      <c r="F2">
        <v>83.5</v>
      </c>
      <c r="G2">
        <v>85.8</v>
      </c>
    </row>
    <row r="3" spans="1:7" x14ac:dyDescent="0.25">
      <c r="A3" t="s">
        <v>25</v>
      </c>
      <c r="B3">
        <v>3.7</v>
      </c>
      <c r="C3">
        <v>28.4</v>
      </c>
      <c r="D3">
        <v>35.6</v>
      </c>
      <c r="E3">
        <v>43.8</v>
      </c>
      <c r="F3">
        <v>50.7</v>
      </c>
      <c r="G3">
        <v>60</v>
      </c>
    </row>
    <row r="4" spans="1:7" x14ac:dyDescent="0.25">
      <c r="A4" t="s">
        <v>26</v>
      </c>
      <c r="B4">
        <v>4.4000000000000004</v>
      </c>
      <c r="C4">
        <v>73.099999999999994</v>
      </c>
      <c r="D4">
        <v>77.8</v>
      </c>
      <c r="E4">
        <v>84.3</v>
      </c>
      <c r="F4">
        <v>89.2</v>
      </c>
      <c r="G4">
        <v>95.6</v>
      </c>
    </row>
    <row r="5" spans="1:7" x14ac:dyDescent="0.25">
      <c r="A5" t="s">
        <v>27</v>
      </c>
      <c r="B5">
        <v>3.8</v>
      </c>
      <c r="C5">
        <v>65.8</v>
      </c>
      <c r="D5">
        <v>72.900000000000006</v>
      </c>
      <c r="E5">
        <v>79.599999999999994</v>
      </c>
      <c r="F5">
        <v>86.8</v>
      </c>
      <c r="G5">
        <v>92.8</v>
      </c>
    </row>
    <row r="6" spans="1:7" x14ac:dyDescent="0.25">
      <c r="A6" t="s">
        <v>28</v>
      </c>
      <c r="B6">
        <v>2.2999999999999998</v>
      </c>
      <c r="C6">
        <v>75.3</v>
      </c>
      <c r="D6">
        <v>80.3</v>
      </c>
      <c r="E6">
        <v>86.1</v>
      </c>
      <c r="F6">
        <v>91.6</v>
      </c>
      <c r="G6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Attendance2</vt:lpstr>
      <vt:lpstr>3rd Grade ELA2</vt:lpstr>
      <vt:lpstr>9th Grade On Track 2</vt:lpstr>
      <vt:lpstr>4 Yr Grad 2</vt:lpstr>
      <vt:lpstr>5 Yr Comp 2</vt:lpstr>
      <vt:lpstr>ODE Submission</vt:lpstr>
      <vt:lpstr>Growth</vt:lpstr>
    </vt:vector>
  </TitlesOfParts>
  <Company>Cascade Technology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Bain</dc:creator>
  <cp:lastModifiedBy>Brian Bain</cp:lastModifiedBy>
  <cp:lastPrinted>2020-02-26T17:15:23Z</cp:lastPrinted>
  <dcterms:created xsi:type="dcterms:W3CDTF">2020-01-13T15:50:07Z</dcterms:created>
  <dcterms:modified xsi:type="dcterms:W3CDTF">2020-03-11T22:20:15Z</dcterms:modified>
</cp:coreProperties>
</file>